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6375" windowHeight="8430" activeTab="0"/>
  </bookViews>
  <sheets>
    <sheet name="Maispreis" sheetId="1" r:id="rId1"/>
    <sheet name="Kosten Nährstoffe" sheetId="2" state="hidden" r:id="rId2"/>
  </sheets>
  <definedNames>
    <definedName name="_xlnm.Print_Area" localSheetId="0">'Maispreis'!$B$1:$G$46</definedName>
  </definedNames>
  <calcPr fullCalcOnLoad="1"/>
</workbook>
</file>

<file path=xl/sharedStrings.xml><?xml version="1.0" encoding="utf-8"?>
<sst xmlns="http://schemas.openxmlformats.org/spreadsheetml/2006/main" count="113" uniqueCount="77">
  <si>
    <t>W.Weizen</t>
  </si>
  <si>
    <t>t FM/ha</t>
  </si>
  <si>
    <t>Preis</t>
  </si>
  <si>
    <t>€/t</t>
  </si>
  <si>
    <t>Leistung</t>
  </si>
  <si>
    <t>€/ha</t>
  </si>
  <si>
    <t>Saatgut</t>
  </si>
  <si>
    <t>Pflanzenschutz</t>
  </si>
  <si>
    <t>Dünger</t>
  </si>
  <si>
    <t>Erntekosten</t>
  </si>
  <si>
    <t>Summe Kosten</t>
  </si>
  <si>
    <t>€/t FM</t>
  </si>
  <si>
    <t>N</t>
  </si>
  <si>
    <t>Einheit</t>
  </si>
  <si>
    <t>Maissilage</t>
  </si>
  <si>
    <t>W.Weizen (Korn)</t>
  </si>
  <si>
    <t>Körnermais Stroh</t>
  </si>
  <si>
    <t>Körnermais Korn</t>
  </si>
  <si>
    <t>Nährstoffwert</t>
  </si>
  <si>
    <t>Nährstoffrückführung</t>
  </si>
  <si>
    <t>Ertragsnachteil Folgefrucht WW</t>
  </si>
  <si>
    <t>Arbeitserledigungskosten</t>
  </si>
  <si>
    <t>Reinnährstoff kg/dt</t>
  </si>
  <si>
    <t>Reinnährstoffpreis je kg</t>
  </si>
  <si>
    <t>KAS</t>
  </si>
  <si>
    <t>DAP</t>
  </si>
  <si>
    <t>AHL</t>
  </si>
  <si>
    <t>Kornkali</t>
  </si>
  <si>
    <t>ASS</t>
  </si>
  <si>
    <t>Schwefel</t>
  </si>
  <si>
    <t>Kalimagnesia</t>
  </si>
  <si>
    <t>Magnesia Kainit</t>
  </si>
  <si>
    <t>SSA</t>
  </si>
  <si>
    <t>MgO</t>
  </si>
  <si>
    <t>W.Weizen (Stroh)</t>
  </si>
  <si>
    <r>
      <t>P</t>
    </r>
    <r>
      <rPr>
        <vertAlign val="subscript"/>
        <sz val="10"/>
        <rFont val="Arial"/>
        <family val="0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0"/>
      </rPr>
      <t>5</t>
    </r>
  </si>
  <si>
    <r>
      <t>K</t>
    </r>
    <r>
      <rPr>
        <vertAlign val="subscript"/>
        <sz val="10"/>
        <rFont val="Arial"/>
        <family val="0"/>
      </rPr>
      <t>2</t>
    </r>
    <r>
      <rPr>
        <sz val="10"/>
        <rFont val="Arial"/>
        <family val="0"/>
      </rPr>
      <t>O</t>
    </r>
  </si>
  <si>
    <t>kg/dt FM</t>
  </si>
  <si>
    <t>€/dt FM</t>
  </si>
  <si>
    <r>
      <t>P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5</t>
    </r>
  </si>
  <si>
    <r>
      <t>K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</si>
  <si>
    <t>Nährstoffpreise:</t>
  </si>
  <si>
    <t>Maispreis-Rechner</t>
  </si>
  <si>
    <t>Die nicht farblich markierten Beträge können auf die Region/ den Betrieb und den jeweiligen Marktverhältnissen angepasst werden.</t>
  </si>
  <si>
    <t xml:space="preserve">erstellt von Renke Harms, Landwirtschaftskammer Niedersachsen - Sachgebiet Betriebswirtschaft </t>
  </si>
  <si>
    <t>Stand:</t>
  </si>
  <si>
    <r>
      <t>Hinweis</t>
    </r>
    <r>
      <rPr>
        <sz val="8"/>
        <rFont val="Arial"/>
        <family val="0"/>
      </rPr>
      <t>: Alle Beträge sind inkl. der MwSt. Der Preis für Mais stehend ab Feld ist zum einen von Weizen und zum anderen von Körnermais abgeleitet.</t>
    </r>
  </si>
  <si>
    <t xml:space="preserve">Der Gleichgewichtspreis errechnet sich aus den Nutzungskosten der jeweils verdrängten Frucht (Direkt- u. Arbeitserledigungsfreie Leistung Weizen </t>
  </si>
  <si>
    <t>oder Körnermais) inkl. der anfallenden Kosten für den Anbaus des Silomais, geteilt durch den zu erwartenen Ertrag Silomais.</t>
  </si>
  <si>
    <t>sonstige Materialaufwendungen</t>
  </si>
  <si>
    <t>Direkt- u. Arbeitserledigungskostenfreie Leistung (DAL)</t>
  </si>
  <si>
    <t>Gesamtkosten Mais + DAL Beitrag</t>
  </si>
  <si>
    <t>Dünger (nach Entzug)</t>
  </si>
  <si>
    <t>t /ha</t>
  </si>
  <si>
    <t>entspricht einem Faktor von:</t>
  </si>
  <si>
    <t>entspricht</t>
  </si>
  <si>
    <t>einem Faktor von:</t>
  </si>
  <si>
    <r>
      <t xml:space="preserve">Ertrag Frischmasse </t>
    </r>
    <r>
      <rPr>
        <vertAlign val="superscript"/>
        <sz val="10"/>
        <rFont val="Arial"/>
        <family val="2"/>
      </rPr>
      <t>1)</t>
    </r>
  </si>
  <si>
    <r>
      <t xml:space="preserve">Ertrag auf Basisfeuchte </t>
    </r>
    <r>
      <rPr>
        <vertAlign val="superscript"/>
        <sz val="10"/>
        <rFont val="Arial"/>
        <family val="2"/>
      </rPr>
      <t>1)</t>
    </r>
  </si>
  <si>
    <r>
      <t xml:space="preserve">Trocknungskosten </t>
    </r>
    <r>
      <rPr>
        <vertAlign val="superscript"/>
        <sz val="10"/>
        <rFont val="Arial"/>
        <family val="2"/>
      </rPr>
      <t>2)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</si>
  <si>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Weizen: Basisfeuchte 15%; Frischmassefeuchte von 19%; Trocknungsschwundfaktor 1,3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</si>
  <si>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Trocknungskosten Körnermais 4,47 je dt Frischmasse; Trocknungskosten Weizen 2,19 je dt</t>
    </r>
  </si>
  <si>
    <t xml:space="preserve">   Körnermais: Basisfeuchte 15%; Körnermais Frischmassefeuchte von 34%; Trocknungsschwundfaktor 1,35 (Ertrag Körnermais = FM-(FM x 0,19 x 1,35))</t>
  </si>
  <si>
    <t>Preis (netto)</t>
  </si>
  <si>
    <t>entspricht einem</t>
  </si>
  <si>
    <t>Nettopreis von:</t>
  </si>
  <si>
    <t>Preis (brutto)</t>
  </si>
  <si>
    <t>Düngekosten</t>
  </si>
  <si>
    <r>
      <t>Gleichgewichtspreis [</t>
    </r>
    <r>
      <rPr>
        <sz val="8"/>
        <rFont val="Arial"/>
        <family val="2"/>
      </rPr>
      <t>(Kosten + DAL Beitrag) : Maisertrag</t>
    </r>
    <r>
      <rPr>
        <sz val="10"/>
        <rFont val="Arial"/>
        <family val="2"/>
      </rPr>
      <t>]</t>
    </r>
  </si>
  <si>
    <t>Qualitätsanpassung nach TS</t>
  </si>
  <si>
    <t>Preis mit % TS im Silomais in €/t FM</t>
  </si>
  <si>
    <t>Hektarpreis von:</t>
  </si>
  <si>
    <r>
      <t xml:space="preserve">Mais normal </t>
    </r>
    <r>
      <rPr>
        <sz val="8"/>
        <rFont val="Arial"/>
        <family val="2"/>
      </rPr>
      <t>stehend ab Feld</t>
    </r>
  </si>
  <si>
    <r>
      <t xml:space="preserve">Mais ab Feld </t>
    </r>
    <r>
      <rPr>
        <sz val="8"/>
        <rFont val="Arial"/>
        <family val="2"/>
      </rPr>
      <t>kaum Kolben</t>
    </r>
  </si>
  <si>
    <t>-Gleichgewichtspreis abgeleitet von Weizenpreis bzw. Anbaukosten (brutto)-</t>
  </si>
  <si>
    <t>PK-Dünger 1;2)</t>
  </si>
  <si>
    <t>Stand 09.05.2022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</si>
</sst>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0.000"/>
    <numFmt numFmtId="168" formatCode="0.00\ &quot;€/kg&quot;"/>
    <numFmt numFmtId="169" formatCode="0.00000"/>
    <numFmt numFmtId="170" formatCode="0.0000000"/>
    <numFmt numFmtId="171" formatCode="0.000000"/>
    <numFmt numFmtId="172" formatCode="0.0000"/>
    <numFmt numFmtId="173" formatCode="#,##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0.0%"/>
    <numFmt numFmtId="180" formatCode="0.00000000"/>
  </numFmts>
  <fonts count="52">
    <font>
      <sz val="11"/>
      <name val="Arial"/>
      <family val="0"/>
    </font>
    <font>
      <b/>
      <vertAlign val="subscript"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vertAlign val="subscript"/>
      <sz val="10"/>
      <name val="Arial"/>
      <family val="0"/>
    </font>
    <font>
      <b/>
      <sz val="20"/>
      <name val="Arial"/>
      <family val="2"/>
    </font>
    <font>
      <u val="single"/>
      <sz val="8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color indexed="55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8"/>
      <color theme="0" tint="-0.3499799966812134"/>
      <name val="Arial"/>
      <family val="2"/>
    </font>
    <font>
      <b/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medium"/>
      <right style="thin">
        <color indexed="62"/>
      </right>
      <top style="medium"/>
      <bottom style="medium"/>
    </border>
    <border>
      <left style="thin">
        <color indexed="62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>
        <color indexed="62"/>
      </right>
      <top style="thin">
        <color indexed="62"/>
      </top>
      <bottom>
        <color indexed="63"/>
      </bottom>
    </border>
    <border>
      <left style="thin">
        <color indexed="62"/>
      </left>
      <right style="medium"/>
      <top style="thin">
        <color indexed="62"/>
      </top>
      <bottom>
        <color indexed="63"/>
      </bottom>
    </border>
    <border>
      <left style="medium"/>
      <right style="thin">
        <color indexed="62"/>
      </right>
      <top>
        <color indexed="63"/>
      </top>
      <bottom style="thin">
        <color indexed="62"/>
      </bottom>
    </border>
    <border>
      <left style="thin">
        <color indexed="62"/>
      </left>
      <right style="medium"/>
      <top>
        <color indexed="63"/>
      </top>
      <bottom style="thin">
        <color indexed="62"/>
      </bottom>
    </border>
    <border>
      <left style="medium"/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medium"/>
      <top style="thin">
        <color indexed="62"/>
      </top>
      <bottom style="thin">
        <color indexed="62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62"/>
      </right>
      <top style="thin">
        <color indexed="62"/>
      </top>
      <bottom style="medium"/>
    </border>
    <border>
      <left style="thin">
        <color indexed="62"/>
      </left>
      <right style="medium"/>
      <top style="thin">
        <color indexed="62"/>
      </top>
      <bottom style="medium"/>
    </border>
    <border>
      <left style="medium"/>
      <right style="thin">
        <color indexed="62"/>
      </right>
      <top>
        <color indexed="63"/>
      </top>
      <bottom style="medium"/>
    </border>
    <border>
      <left style="thin">
        <color indexed="62"/>
      </left>
      <right style="medium"/>
      <top>
        <color indexed="63"/>
      </top>
      <bottom style="medium"/>
    </border>
    <border>
      <left style="medium"/>
      <right style="thin">
        <color indexed="62"/>
      </right>
      <top style="thin">
        <color indexed="62"/>
      </top>
      <bottom style="thin"/>
    </border>
    <border>
      <left style="thin">
        <color indexed="62"/>
      </left>
      <right style="medium"/>
      <top style="thin">
        <color indexed="62"/>
      </top>
      <bottom style="thin"/>
    </border>
    <border>
      <left style="medium"/>
      <right>
        <color indexed="63"/>
      </right>
      <top style="thin"/>
      <bottom style="thin"/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164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165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6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10" xfId="51" applyFont="1" applyFill="1" applyBorder="1" applyAlignment="1">
      <alignment wrapText="1"/>
      <protection/>
    </xf>
    <xf numFmtId="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2" fillId="0" borderId="0" xfId="51" applyFont="1" applyFill="1" applyBorder="1" applyAlignment="1">
      <alignment wrapText="1"/>
      <protection/>
    </xf>
    <xf numFmtId="0" fontId="5" fillId="0" borderId="0" xfId="0" applyFont="1" applyBorder="1" applyAlignment="1">
      <alignment horizontal="center"/>
    </xf>
    <xf numFmtId="166" fontId="2" fillId="0" borderId="0" xfId="51" applyNumberFormat="1" applyFont="1" applyFill="1" applyBorder="1" applyAlignment="1">
      <alignment horizontal="center" wrapText="1"/>
      <protection/>
    </xf>
    <xf numFmtId="1" fontId="5" fillId="33" borderId="11" xfId="0" applyNumberFormat="1" applyFont="1" applyFill="1" applyBorder="1" applyAlignment="1">
      <alignment horizontal="center" vertical="center"/>
    </xf>
    <xf numFmtId="1" fontId="7" fillId="33" borderId="12" xfId="0" applyNumberFormat="1" applyFont="1" applyFill="1" applyBorder="1" applyAlignment="1">
      <alignment horizontal="center" vertical="center"/>
    </xf>
    <xf numFmtId="2" fontId="2" fillId="0" borderId="10" xfId="51" applyNumberFormat="1" applyFont="1" applyFill="1" applyBorder="1" applyAlignment="1">
      <alignment horizontal="center" wrapText="1"/>
      <protection/>
    </xf>
    <xf numFmtId="0" fontId="5" fillId="0" borderId="13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34" borderId="15" xfId="51" applyFont="1" applyFill="1" applyBorder="1" applyAlignment="1">
      <alignment horizontal="center" vertical="center"/>
      <protection/>
    </xf>
    <xf numFmtId="9" fontId="5" fillId="0" borderId="0" xfId="0" applyNumberFormat="1" applyFont="1" applyBorder="1" applyAlignment="1">
      <alignment horizontal="center" vertical="center"/>
    </xf>
    <xf numFmtId="168" fontId="5" fillId="0" borderId="0" xfId="0" applyNumberFormat="1" applyFont="1" applyBorder="1" applyAlignment="1">
      <alignment horizontal="center" vertical="center"/>
    </xf>
    <xf numFmtId="0" fontId="4" fillId="33" borderId="15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168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4" fillId="33" borderId="22" xfId="0" applyFont="1" applyFill="1" applyBorder="1" applyAlignment="1">
      <alignment/>
    </xf>
    <xf numFmtId="0" fontId="4" fillId="33" borderId="22" xfId="0" applyFont="1" applyFill="1" applyBorder="1" applyAlignment="1">
      <alignment horizontal="center"/>
    </xf>
    <xf numFmtId="1" fontId="5" fillId="35" borderId="23" xfId="0" applyNumberFormat="1" applyFont="1" applyFill="1" applyBorder="1" applyAlignment="1">
      <alignment horizontal="center" vertical="center"/>
    </xf>
    <xf numFmtId="1" fontId="5" fillId="35" borderId="24" xfId="0" applyNumberFormat="1" applyFont="1" applyFill="1" applyBorder="1" applyAlignment="1">
      <alignment horizontal="center" vertical="center"/>
    </xf>
    <xf numFmtId="0" fontId="5" fillId="35" borderId="25" xfId="0" applyFont="1" applyFill="1" applyBorder="1" applyAlignment="1">
      <alignment horizontal="left" vertical="center"/>
    </xf>
    <xf numFmtId="0" fontId="5" fillId="35" borderId="26" xfId="0" applyFont="1" applyFill="1" applyBorder="1" applyAlignment="1">
      <alignment horizontal="center" vertical="center"/>
    </xf>
    <xf numFmtId="0" fontId="5" fillId="36" borderId="0" xfId="0" applyFont="1" applyFill="1" applyAlignment="1">
      <alignment/>
    </xf>
    <xf numFmtId="0" fontId="0" fillId="36" borderId="0" xfId="0" applyFill="1" applyAlignment="1">
      <alignment/>
    </xf>
    <xf numFmtId="0" fontId="5" fillId="36" borderId="11" xfId="0" applyFont="1" applyFill="1" applyBorder="1" applyAlignment="1">
      <alignment horizontal="left" vertical="center"/>
    </xf>
    <xf numFmtId="0" fontId="5" fillId="36" borderId="12" xfId="0" applyFont="1" applyFill="1" applyBorder="1" applyAlignment="1">
      <alignment horizontal="center" vertical="center"/>
    </xf>
    <xf numFmtId="0" fontId="5" fillId="36" borderId="11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5" fillId="36" borderId="25" xfId="0" applyFont="1" applyFill="1" applyBorder="1" applyAlignment="1">
      <alignment horizontal="left" vertical="center"/>
    </xf>
    <xf numFmtId="0" fontId="5" fillId="36" borderId="26" xfId="0" applyFont="1" applyFill="1" applyBorder="1" applyAlignment="1">
      <alignment horizontal="center" vertical="center"/>
    </xf>
    <xf numFmtId="0" fontId="5" fillId="36" borderId="27" xfId="0" applyFont="1" applyFill="1" applyBorder="1" applyAlignment="1">
      <alignment horizontal="left" vertical="center"/>
    </xf>
    <xf numFmtId="0" fontId="5" fillId="36" borderId="28" xfId="0" applyFont="1" applyFill="1" applyBorder="1" applyAlignment="1">
      <alignment horizontal="center" vertical="center"/>
    </xf>
    <xf numFmtId="0" fontId="5" fillId="36" borderId="23" xfId="0" applyFont="1" applyFill="1" applyBorder="1" applyAlignment="1">
      <alignment horizontal="left" vertical="center"/>
    </xf>
    <xf numFmtId="0" fontId="5" fillId="36" borderId="24" xfId="0" applyFont="1" applyFill="1" applyBorder="1" applyAlignment="1">
      <alignment horizontal="center" vertical="center"/>
    </xf>
    <xf numFmtId="0" fontId="5" fillId="36" borderId="29" xfId="0" applyFont="1" applyFill="1" applyBorder="1" applyAlignment="1">
      <alignment/>
    </xf>
    <xf numFmtId="0" fontId="5" fillId="36" borderId="30" xfId="0" applyFont="1" applyFill="1" applyBorder="1" applyAlignment="1">
      <alignment horizontal="center"/>
    </xf>
    <xf numFmtId="0" fontId="5" fillId="36" borderId="31" xfId="0" applyFont="1" applyFill="1" applyBorder="1" applyAlignment="1">
      <alignment horizontal="left" vertical="center"/>
    </xf>
    <xf numFmtId="0" fontId="5" fillId="36" borderId="32" xfId="0" applyFont="1" applyFill="1" applyBorder="1" applyAlignment="1">
      <alignment horizontal="center" vertical="center"/>
    </xf>
    <xf numFmtId="0" fontId="5" fillId="36" borderId="33" xfId="0" applyFont="1" applyFill="1" applyBorder="1" applyAlignment="1">
      <alignment horizontal="left" vertical="center"/>
    </xf>
    <xf numFmtId="0" fontId="5" fillId="36" borderId="34" xfId="0" applyFont="1" applyFill="1" applyBorder="1" applyAlignment="1">
      <alignment horizontal="center" vertical="center"/>
    </xf>
    <xf numFmtId="2" fontId="5" fillId="36" borderId="31" xfId="0" applyNumberFormat="1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left" vertical="center"/>
    </xf>
    <xf numFmtId="0" fontId="5" fillId="35" borderId="31" xfId="0" applyFont="1" applyFill="1" applyBorder="1" applyAlignment="1">
      <alignment horizontal="left" vertical="center"/>
    </xf>
    <xf numFmtId="0" fontId="5" fillId="33" borderId="34" xfId="0" applyFont="1" applyFill="1" applyBorder="1" applyAlignment="1">
      <alignment horizontal="center" vertical="center"/>
    </xf>
    <xf numFmtId="0" fontId="5" fillId="35" borderId="32" xfId="0" applyFont="1" applyFill="1" applyBorder="1" applyAlignment="1">
      <alignment horizontal="center" vertical="center"/>
    </xf>
    <xf numFmtId="0" fontId="9" fillId="36" borderId="0" xfId="0" applyFont="1" applyFill="1" applyAlignment="1">
      <alignment/>
    </xf>
    <xf numFmtId="0" fontId="0" fillId="36" borderId="0" xfId="0" applyFill="1" applyAlignment="1" quotePrefix="1">
      <alignment/>
    </xf>
    <xf numFmtId="0" fontId="10" fillId="36" borderId="0" xfId="0" applyNumberFormat="1" applyFont="1" applyFill="1" applyAlignment="1">
      <alignment/>
    </xf>
    <xf numFmtId="0" fontId="3" fillId="36" borderId="0" xfId="0" applyFont="1" applyFill="1" applyAlignment="1">
      <alignment/>
    </xf>
    <xf numFmtId="166" fontId="5" fillId="36" borderId="28" xfId="0" applyNumberFormat="1" applyFont="1" applyFill="1" applyBorder="1" applyAlignment="1" applyProtection="1">
      <alignment horizontal="center" vertical="center"/>
      <protection locked="0"/>
    </xf>
    <xf numFmtId="1" fontId="5" fillId="36" borderId="25" xfId="0" applyNumberFormat="1" applyFont="1" applyFill="1" applyBorder="1" applyAlignment="1" applyProtection="1">
      <alignment horizontal="center" vertical="center"/>
      <protection locked="0"/>
    </xf>
    <xf numFmtId="1" fontId="5" fillId="36" borderId="26" xfId="0" applyNumberFormat="1" applyFont="1" applyFill="1" applyBorder="1" applyAlignment="1" applyProtection="1">
      <alignment horizontal="center" vertical="center"/>
      <protection locked="0"/>
    </xf>
    <xf numFmtId="1" fontId="5" fillId="36" borderId="27" xfId="0" applyNumberFormat="1" applyFont="1" applyFill="1" applyBorder="1" applyAlignment="1" applyProtection="1">
      <alignment horizontal="center" vertical="center"/>
      <protection locked="0"/>
    </xf>
    <xf numFmtId="1" fontId="5" fillId="36" borderId="28" xfId="0" applyNumberFormat="1" applyFont="1" applyFill="1" applyBorder="1" applyAlignment="1" applyProtection="1">
      <alignment horizontal="center" vertical="center"/>
      <protection locked="0"/>
    </xf>
    <xf numFmtId="1" fontId="5" fillId="36" borderId="11" xfId="0" applyNumberFormat="1" applyFont="1" applyFill="1" applyBorder="1" applyAlignment="1" applyProtection="1">
      <alignment horizontal="center" vertical="center"/>
      <protection locked="0"/>
    </xf>
    <xf numFmtId="1" fontId="5" fillId="36" borderId="12" xfId="0" applyNumberFormat="1" applyFont="1" applyFill="1" applyBorder="1" applyAlignment="1" applyProtection="1">
      <alignment horizontal="center" vertical="center"/>
      <protection locked="0"/>
    </xf>
    <xf numFmtId="1" fontId="5" fillId="35" borderId="25" xfId="0" applyNumberFormat="1" applyFont="1" applyFill="1" applyBorder="1" applyAlignment="1" applyProtection="1">
      <alignment horizontal="center" vertical="center"/>
      <protection/>
    </xf>
    <xf numFmtId="1" fontId="5" fillId="35" borderId="26" xfId="0" applyNumberFormat="1" applyFont="1" applyFill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/>
      <protection locked="0"/>
    </xf>
    <xf numFmtId="0" fontId="5" fillId="37" borderId="25" xfId="0" applyFont="1" applyFill="1" applyBorder="1" applyAlignment="1">
      <alignment horizontal="left" vertical="center"/>
    </xf>
    <xf numFmtId="0" fontId="5" fillId="37" borderId="26" xfId="0" applyFont="1" applyFill="1" applyBorder="1" applyAlignment="1">
      <alignment horizontal="center" vertical="center"/>
    </xf>
    <xf numFmtId="1" fontId="5" fillId="37" borderId="25" xfId="0" applyNumberFormat="1" applyFont="1" applyFill="1" applyBorder="1" applyAlignment="1">
      <alignment horizontal="center" vertical="center"/>
    </xf>
    <xf numFmtId="1" fontId="5" fillId="37" borderId="26" xfId="0" applyNumberFormat="1" applyFont="1" applyFill="1" applyBorder="1" applyAlignment="1">
      <alignment horizontal="center" vertical="center"/>
    </xf>
    <xf numFmtId="0" fontId="3" fillId="36" borderId="0" xfId="0" applyFont="1" applyFill="1" applyAlignment="1">
      <alignment/>
    </xf>
    <xf numFmtId="0" fontId="10" fillId="36" borderId="0" xfId="0" applyFont="1" applyFill="1" applyAlignment="1">
      <alignment horizontal="right"/>
    </xf>
    <xf numFmtId="14" fontId="3" fillId="36" borderId="0" xfId="0" applyNumberFormat="1" applyFont="1" applyFill="1" applyAlignment="1">
      <alignment horizontal="left"/>
    </xf>
    <xf numFmtId="1" fontId="5" fillId="36" borderId="33" xfId="0" applyNumberFormat="1" applyFont="1" applyFill="1" applyBorder="1" applyAlignment="1" applyProtection="1">
      <alignment horizontal="center" vertical="center"/>
      <protection locked="0"/>
    </xf>
    <xf numFmtId="1" fontId="5" fillId="36" borderId="34" xfId="0" applyNumberFormat="1" applyFont="1" applyFill="1" applyBorder="1" applyAlignment="1" applyProtection="1">
      <alignment horizontal="center" vertical="center"/>
      <protection locked="0"/>
    </xf>
    <xf numFmtId="0" fontId="5" fillId="36" borderId="35" xfId="0" applyFont="1" applyFill="1" applyBorder="1" applyAlignment="1">
      <alignment horizontal="left" vertical="center"/>
    </xf>
    <xf numFmtId="0" fontId="5" fillId="36" borderId="36" xfId="0" applyFont="1" applyFill="1" applyBorder="1" applyAlignment="1">
      <alignment horizontal="center" vertical="center"/>
    </xf>
    <xf numFmtId="1" fontId="5" fillId="36" borderId="35" xfId="0" applyNumberFormat="1" applyFont="1" applyFill="1" applyBorder="1" applyAlignment="1" applyProtection="1">
      <alignment horizontal="center" vertical="center"/>
      <protection locked="0"/>
    </xf>
    <xf numFmtId="1" fontId="5" fillId="36" borderId="36" xfId="0" applyNumberFormat="1" applyFont="1" applyFill="1" applyBorder="1" applyAlignment="1" applyProtection="1">
      <alignment horizontal="center" vertical="center"/>
      <protection locked="0"/>
    </xf>
    <xf numFmtId="2" fontId="5" fillId="36" borderId="29" xfId="0" applyNumberFormat="1" applyFont="1" applyFill="1" applyBorder="1" applyAlignment="1" applyProtection="1">
      <alignment horizontal="center"/>
      <protection/>
    </xf>
    <xf numFmtId="166" fontId="5" fillId="36" borderId="37" xfId="0" applyNumberFormat="1" applyFont="1" applyFill="1" applyBorder="1" applyAlignment="1" applyProtection="1">
      <alignment horizontal="center"/>
      <protection/>
    </xf>
    <xf numFmtId="2" fontId="5" fillId="36" borderId="27" xfId="0" applyNumberFormat="1" applyFont="1" applyFill="1" applyBorder="1" applyAlignment="1" applyProtection="1">
      <alignment horizontal="center" vertical="center"/>
      <protection locked="0"/>
    </xf>
    <xf numFmtId="1" fontId="2" fillId="36" borderId="23" xfId="0" applyNumberFormat="1" applyFont="1" applyFill="1" applyBorder="1" applyAlignment="1" applyProtection="1">
      <alignment horizontal="center" vertical="center"/>
      <protection/>
    </xf>
    <xf numFmtId="166" fontId="5" fillId="36" borderId="24" xfId="0" applyNumberFormat="1" applyFont="1" applyFill="1" applyBorder="1" applyAlignment="1" applyProtection="1">
      <alignment horizontal="center" vertical="center"/>
      <protection/>
    </xf>
    <xf numFmtId="166" fontId="5" fillId="36" borderId="28" xfId="0" applyNumberFormat="1" applyFont="1" applyFill="1" applyBorder="1" applyAlignment="1" applyProtection="1">
      <alignment horizontal="center" vertical="center"/>
      <protection/>
    </xf>
    <xf numFmtId="1" fontId="5" fillId="36" borderId="24" xfId="0" applyNumberFormat="1" applyFont="1" applyFill="1" applyBorder="1" applyAlignment="1" applyProtection="1">
      <alignment horizontal="center" vertical="center"/>
      <protection/>
    </xf>
    <xf numFmtId="166" fontId="6" fillId="36" borderId="30" xfId="0" applyNumberFormat="1" applyFont="1" applyFill="1" applyBorder="1" applyAlignment="1" applyProtection="1">
      <alignment horizontal="center" vertical="center"/>
      <protection/>
    </xf>
    <xf numFmtId="1" fontId="5" fillId="36" borderId="27" xfId="0" applyNumberFormat="1" applyFont="1" applyFill="1" applyBorder="1" applyAlignment="1" applyProtection="1">
      <alignment horizontal="center" vertical="center"/>
      <protection/>
    </xf>
    <xf numFmtId="1" fontId="5" fillId="36" borderId="28" xfId="0" applyNumberFormat="1" applyFont="1" applyFill="1" applyBorder="1" applyAlignment="1" applyProtection="1">
      <alignment horizontal="center" vertical="center"/>
      <protection/>
    </xf>
    <xf numFmtId="9" fontId="5" fillId="36" borderId="15" xfId="0" applyNumberFormat="1" applyFont="1" applyFill="1" applyBorder="1" applyAlignment="1" applyProtection="1">
      <alignment horizontal="center"/>
      <protection locked="0"/>
    </xf>
    <xf numFmtId="2" fontId="5" fillId="0" borderId="38" xfId="0" applyNumberFormat="1" applyFont="1" applyBorder="1" applyAlignment="1">
      <alignment horizontal="center" vertical="center"/>
    </xf>
    <xf numFmtId="0" fontId="6" fillId="0" borderId="39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2" xfId="0" applyFont="1" applyBorder="1" applyAlignment="1" applyProtection="1">
      <alignment horizontal="center"/>
      <protection locked="0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2" fontId="5" fillId="0" borderId="40" xfId="0" applyNumberFormat="1" applyFont="1" applyBorder="1" applyAlignment="1">
      <alignment horizontal="center"/>
    </xf>
    <xf numFmtId="2" fontId="5" fillId="0" borderId="41" xfId="0" applyNumberFormat="1" applyFont="1" applyBorder="1" applyAlignment="1">
      <alignment horizontal="center"/>
    </xf>
    <xf numFmtId="2" fontId="5" fillId="0" borderId="42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2" fontId="5" fillId="38" borderId="20" xfId="0" applyNumberFormat="1" applyFont="1" applyFill="1" applyBorder="1" applyAlignment="1">
      <alignment horizontal="center"/>
    </xf>
    <xf numFmtId="2" fontId="5" fillId="38" borderId="0" xfId="0" applyNumberFormat="1" applyFont="1" applyFill="1" applyBorder="1" applyAlignment="1">
      <alignment horizontal="center"/>
    </xf>
    <xf numFmtId="2" fontId="5" fillId="38" borderId="21" xfId="0" applyNumberFormat="1" applyFont="1" applyFill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0" fontId="49" fillId="0" borderId="16" xfId="0" applyFont="1" applyBorder="1" applyAlignment="1">
      <alignment/>
    </xf>
    <xf numFmtId="0" fontId="49" fillId="0" borderId="16" xfId="0" applyFont="1" applyBorder="1" applyAlignment="1" applyProtection="1">
      <alignment horizontal="center"/>
      <protection locked="0"/>
    </xf>
    <xf numFmtId="0" fontId="49" fillId="0" borderId="17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8" xfId="0" applyFont="1" applyBorder="1" applyAlignment="1">
      <alignment horizontal="center"/>
    </xf>
    <xf numFmtId="2" fontId="49" fillId="0" borderId="17" xfId="0" applyNumberFormat="1" applyFont="1" applyBorder="1" applyAlignment="1">
      <alignment horizontal="center"/>
    </xf>
    <xf numFmtId="2" fontId="49" fillId="0" borderId="13" xfId="0" applyNumberFormat="1" applyFont="1" applyBorder="1" applyAlignment="1">
      <alignment horizontal="center"/>
    </xf>
    <xf numFmtId="2" fontId="49" fillId="16" borderId="18" xfId="0" applyNumberFormat="1" applyFont="1" applyFill="1" applyBorder="1" applyAlignment="1">
      <alignment horizontal="center"/>
    </xf>
    <xf numFmtId="168" fontId="4" fillId="0" borderId="14" xfId="0" applyNumberFormat="1" applyFont="1" applyFill="1" applyBorder="1" applyAlignment="1">
      <alignment horizontal="center" vertical="center"/>
    </xf>
    <xf numFmtId="1" fontId="5" fillId="0" borderId="43" xfId="0" applyNumberFormat="1" applyFont="1" applyFill="1" applyBorder="1" applyAlignment="1" applyProtection="1">
      <alignment horizontal="center"/>
      <protection locked="0"/>
    </xf>
    <xf numFmtId="0" fontId="5" fillId="39" borderId="0" xfId="0" applyFont="1" applyFill="1" applyAlignment="1">
      <alignment/>
    </xf>
    <xf numFmtId="1" fontId="5" fillId="36" borderId="0" xfId="0" applyNumberFormat="1" applyFont="1" applyFill="1" applyBorder="1" applyAlignment="1" applyProtection="1">
      <alignment horizontal="center"/>
      <protection/>
    </xf>
    <xf numFmtId="166" fontId="5" fillId="39" borderId="0" xfId="0" applyNumberFormat="1" applyFont="1" applyFill="1" applyBorder="1" applyAlignment="1" applyProtection="1">
      <alignment horizontal="center"/>
      <protection/>
    </xf>
    <xf numFmtId="166" fontId="5" fillId="39" borderId="0" xfId="0" applyNumberFormat="1" applyFont="1" applyFill="1" applyBorder="1" applyAlignment="1" applyProtection="1">
      <alignment horizontal="center" vertical="center"/>
      <protection/>
    </xf>
    <xf numFmtId="1" fontId="5" fillId="39" borderId="0" xfId="0" applyNumberFormat="1" applyFont="1" applyFill="1" applyBorder="1" applyAlignment="1" applyProtection="1">
      <alignment horizontal="center"/>
      <protection/>
    </xf>
    <xf numFmtId="2" fontId="5" fillId="39" borderId="0" xfId="0" applyNumberFormat="1" applyFont="1" applyFill="1" applyBorder="1" applyAlignment="1" applyProtection="1">
      <alignment horizontal="center"/>
      <protection/>
    </xf>
    <xf numFmtId="166" fontId="6" fillId="39" borderId="0" xfId="0" applyNumberFormat="1" applyFont="1" applyFill="1" applyBorder="1" applyAlignment="1" applyProtection="1">
      <alignment horizontal="center" vertical="center"/>
      <protection/>
    </xf>
    <xf numFmtId="1" fontId="5" fillId="39" borderId="0" xfId="0" applyNumberFormat="1" applyFont="1" applyFill="1" applyBorder="1" applyAlignment="1" applyProtection="1">
      <alignment horizontal="center" vertical="center"/>
      <protection/>
    </xf>
    <xf numFmtId="0" fontId="3" fillId="36" borderId="0" xfId="0" applyFont="1" applyFill="1" applyBorder="1" applyAlignment="1" applyProtection="1">
      <alignment horizontal="right"/>
      <protection/>
    </xf>
    <xf numFmtId="0" fontId="50" fillId="36" borderId="0" xfId="0" applyFont="1" applyFill="1" applyBorder="1" applyAlignment="1" applyProtection="1">
      <alignment horizontal="right"/>
      <protection/>
    </xf>
    <xf numFmtId="2" fontId="50" fillId="36" borderId="0" xfId="0" applyNumberFormat="1" applyFont="1" applyFill="1" applyBorder="1" applyAlignment="1" applyProtection="1">
      <alignment horizontal="center"/>
      <protection/>
    </xf>
    <xf numFmtId="0" fontId="50" fillId="36" borderId="0" xfId="0" applyFont="1" applyFill="1" applyBorder="1" applyAlignment="1" applyProtection="1">
      <alignment horizontal="center"/>
      <protection/>
    </xf>
    <xf numFmtId="0" fontId="51" fillId="36" borderId="0" xfId="0" applyFont="1" applyFill="1" applyBorder="1" applyAlignment="1" applyProtection="1">
      <alignment/>
      <protection/>
    </xf>
    <xf numFmtId="0" fontId="5" fillId="36" borderId="0" xfId="0" applyFont="1" applyFill="1" applyBorder="1" applyAlignment="1" applyProtection="1">
      <alignment horizontal="left"/>
      <protection/>
    </xf>
    <xf numFmtId="0" fontId="5" fillId="36" borderId="0" xfId="0" applyFont="1" applyFill="1" applyBorder="1" applyAlignment="1" applyProtection="1">
      <alignment horizontal="center"/>
      <protection/>
    </xf>
    <xf numFmtId="0" fontId="5" fillId="36" borderId="0" xfId="0" applyFont="1" applyFill="1" applyAlignment="1" applyProtection="1">
      <alignment/>
      <protection/>
    </xf>
    <xf numFmtId="0" fontId="5" fillId="36" borderId="15" xfId="0" applyFont="1" applyFill="1" applyBorder="1" applyAlignment="1" applyProtection="1">
      <alignment/>
      <protection/>
    </xf>
    <xf numFmtId="0" fontId="5" fillId="36" borderId="44" xfId="0" applyFont="1" applyFill="1" applyBorder="1" applyAlignment="1" applyProtection="1">
      <alignment/>
      <protection/>
    </xf>
    <xf numFmtId="0" fontId="5" fillId="36" borderId="45" xfId="0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39" borderId="0" xfId="0" applyFont="1" applyFill="1" applyBorder="1" applyAlignment="1" applyProtection="1">
      <alignment/>
      <protection/>
    </xf>
    <xf numFmtId="0" fontId="50" fillId="36" borderId="44" xfId="0" applyFont="1" applyFill="1" applyBorder="1" applyAlignment="1" applyProtection="1">
      <alignment horizontal="center"/>
      <protection/>
    </xf>
    <xf numFmtId="2" fontId="50" fillId="36" borderId="46" xfId="0" applyNumberFormat="1" applyFont="1" applyFill="1" applyBorder="1" applyAlignment="1" applyProtection="1">
      <alignment horizontal="center"/>
      <protection/>
    </xf>
    <xf numFmtId="0" fontId="0" fillId="36" borderId="0" xfId="0" applyFill="1" applyAlignment="1" applyProtection="1">
      <alignment/>
      <protection/>
    </xf>
    <xf numFmtId="0" fontId="5" fillId="39" borderId="0" xfId="0" applyFont="1" applyFill="1" applyAlignment="1" applyProtection="1">
      <alignment/>
      <protection/>
    </xf>
    <xf numFmtId="0" fontId="5" fillId="39" borderId="0" xfId="0" applyFont="1" applyFill="1" applyBorder="1" applyAlignment="1" applyProtection="1">
      <alignment horizontal="center" vertical="center" wrapText="1"/>
      <protection/>
    </xf>
    <xf numFmtId="0" fontId="5" fillId="39" borderId="0" xfId="0" applyFont="1" applyFill="1" applyBorder="1" applyAlignment="1" applyProtection="1">
      <alignment horizontal="center"/>
      <protection/>
    </xf>
    <xf numFmtId="0" fontId="5" fillId="36" borderId="0" xfId="0" applyFont="1" applyFill="1" applyAlignment="1" applyProtection="1">
      <alignment horizontal="center"/>
      <protection/>
    </xf>
    <xf numFmtId="1" fontId="7" fillId="39" borderId="0" xfId="0" applyNumberFormat="1" applyFont="1" applyFill="1" applyBorder="1" applyAlignment="1" applyProtection="1">
      <alignment horizontal="center" vertical="center"/>
      <protection/>
    </xf>
    <xf numFmtId="2" fontId="5" fillId="39" borderId="0" xfId="0" applyNumberFormat="1" applyFont="1" applyFill="1" applyBorder="1" applyAlignment="1" applyProtection="1">
      <alignment horizontal="center" vertical="center"/>
      <protection/>
    </xf>
    <xf numFmtId="2" fontId="50" fillId="39" borderId="0" xfId="0" applyNumberFormat="1" applyFont="1" applyFill="1" applyBorder="1" applyAlignment="1" applyProtection="1">
      <alignment horizontal="center"/>
      <protection/>
    </xf>
    <xf numFmtId="0" fontId="0" fillId="36" borderId="0" xfId="0" applyFill="1" applyBorder="1" applyAlignment="1" applyProtection="1">
      <alignment/>
      <protection/>
    </xf>
    <xf numFmtId="166" fontId="5" fillId="40" borderId="15" xfId="0" applyNumberFormat="1" applyFont="1" applyFill="1" applyBorder="1" applyAlignment="1" applyProtection="1">
      <alignment horizontal="center"/>
      <protection/>
    </xf>
    <xf numFmtId="166" fontId="2" fillId="0" borderId="32" xfId="0" applyNumberFormat="1" applyFont="1" applyFill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/>
    </xf>
    <xf numFmtId="0" fontId="6" fillId="34" borderId="20" xfId="51" applyFont="1" applyFill="1" applyBorder="1" applyAlignment="1">
      <alignment horizontal="center" vertical="center"/>
      <protection/>
    </xf>
    <xf numFmtId="0" fontId="6" fillId="34" borderId="0" xfId="51" applyFont="1" applyFill="1" applyBorder="1" applyAlignment="1">
      <alignment horizontal="center" vertical="center"/>
      <protection/>
    </xf>
    <xf numFmtId="1" fontId="5" fillId="0" borderId="15" xfId="0" applyNumberFormat="1" applyFont="1" applyBorder="1" applyAlignment="1">
      <alignment horizontal="center"/>
    </xf>
    <xf numFmtId="0" fontId="4" fillId="33" borderId="40" xfId="0" applyFont="1" applyFill="1" applyBorder="1" applyAlignment="1">
      <alignment horizontal="center"/>
    </xf>
    <xf numFmtId="0" fontId="4" fillId="33" borderId="41" xfId="0" applyFont="1" applyFill="1" applyBorder="1" applyAlignment="1">
      <alignment horizontal="center"/>
    </xf>
    <xf numFmtId="0" fontId="4" fillId="33" borderId="42" xfId="0" applyFont="1" applyFill="1" applyBorder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Gärrestmenge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742950</xdr:colOff>
      <xdr:row>20</xdr:row>
      <xdr:rowOff>95250</xdr:rowOff>
    </xdr:from>
    <xdr:to>
      <xdr:col>4</xdr:col>
      <xdr:colOff>152400</xdr:colOff>
      <xdr:row>20</xdr:row>
      <xdr:rowOff>95250</xdr:rowOff>
    </xdr:to>
    <xdr:sp>
      <xdr:nvSpPr>
        <xdr:cNvPr id="1" name="Line 18"/>
        <xdr:cNvSpPr>
          <a:spLocks/>
        </xdr:cNvSpPr>
      </xdr:nvSpPr>
      <xdr:spPr>
        <a:xfrm>
          <a:off x="6115050" y="37909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609600</xdr:colOff>
      <xdr:row>0</xdr:row>
      <xdr:rowOff>19050</xdr:rowOff>
    </xdr:from>
    <xdr:to>
      <xdr:col>7</xdr:col>
      <xdr:colOff>9525</xdr:colOff>
      <xdr:row>0</xdr:row>
      <xdr:rowOff>323850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19050"/>
          <a:ext cx="1914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742950</xdr:colOff>
      <xdr:row>20</xdr:row>
      <xdr:rowOff>95250</xdr:rowOff>
    </xdr:from>
    <xdr:to>
      <xdr:col>6</xdr:col>
      <xdr:colOff>152400</xdr:colOff>
      <xdr:row>20</xdr:row>
      <xdr:rowOff>95250</xdr:rowOff>
    </xdr:to>
    <xdr:sp>
      <xdr:nvSpPr>
        <xdr:cNvPr id="3" name="Line 18"/>
        <xdr:cNvSpPr>
          <a:spLocks/>
        </xdr:cNvSpPr>
      </xdr:nvSpPr>
      <xdr:spPr>
        <a:xfrm>
          <a:off x="7791450" y="37909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428625</xdr:colOff>
      <xdr:row>5</xdr:row>
      <xdr:rowOff>0</xdr:rowOff>
    </xdr:from>
    <xdr:to>
      <xdr:col>8</xdr:col>
      <xdr:colOff>438150</xdr:colOff>
      <xdr:row>10</xdr:row>
      <xdr:rowOff>19050</xdr:rowOff>
    </xdr:to>
    <xdr:sp>
      <xdr:nvSpPr>
        <xdr:cNvPr id="1" name="Gerade Verbindung mit Pfeil 16"/>
        <xdr:cNvSpPr>
          <a:spLocks/>
        </xdr:cNvSpPr>
      </xdr:nvSpPr>
      <xdr:spPr>
        <a:xfrm>
          <a:off x="7724775" y="847725"/>
          <a:ext cx="9525" cy="8286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438150</xdr:colOff>
      <xdr:row>6</xdr:row>
      <xdr:rowOff>9525</xdr:rowOff>
    </xdr:from>
    <xdr:to>
      <xdr:col>9</xdr:col>
      <xdr:colOff>447675</xdr:colOff>
      <xdr:row>10</xdr:row>
      <xdr:rowOff>19050</xdr:rowOff>
    </xdr:to>
    <xdr:sp>
      <xdr:nvSpPr>
        <xdr:cNvPr id="2" name="Gerade Verbindung mit Pfeil 17"/>
        <xdr:cNvSpPr>
          <a:spLocks/>
        </xdr:cNvSpPr>
      </xdr:nvSpPr>
      <xdr:spPr>
        <a:xfrm flipH="1">
          <a:off x="8572500" y="1019175"/>
          <a:ext cx="9525" cy="6572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419100</xdr:colOff>
      <xdr:row>7</xdr:row>
      <xdr:rowOff>9525</xdr:rowOff>
    </xdr:from>
    <xdr:to>
      <xdr:col>10</xdr:col>
      <xdr:colOff>428625</xdr:colOff>
      <xdr:row>10</xdr:row>
      <xdr:rowOff>28575</xdr:rowOff>
    </xdr:to>
    <xdr:sp>
      <xdr:nvSpPr>
        <xdr:cNvPr id="3" name="Gerade Verbindung mit Pfeil 18"/>
        <xdr:cNvSpPr>
          <a:spLocks/>
        </xdr:cNvSpPr>
      </xdr:nvSpPr>
      <xdr:spPr>
        <a:xfrm>
          <a:off x="9391650" y="1181100"/>
          <a:ext cx="9525" cy="5048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5</xdr:row>
      <xdr:rowOff>0</xdr:rowOff>
    </xdr:from>
    <xdr:to>
      <xdr:col>8</xdr:col>
      <xdr:colOff>438150</xdr:colOff>
      <xdr:row>10</xdr:row>
      <xdr:rowOff>19050</xdr:rowOff>
    </xdr:to>
    <xdr:sp>
      <xdr:nvSpPr>
        <xdr:cNvPr id="4" name="Gerade Verbindung mit Pfeil 4"/>
        <xdr:cNvSpPr>
          <a:spLocks/>
        </xdr:cNvSpPr>
      </xdr:nvSpPr>
      <xdr:spPr>
        <a:xfrm>
          <a:off x="7724775" y="847725"/>
          <a:ext cx="9525" cy="8286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438150</xdr:colOff>
      <xdr:row>6</xdr:row>
      <xdr:rowOff>9525</xdr:rowOff>
    </xdr:from>
    <xdr:to>
      <xdr:col>9</xdr:col>
      <xdr:colOff>447675</xdr:colOff>
      <xdr:row>10</xdr:row>
      <xdr:rowOff>19050</xdr:rowOff>
    </xdr:to>
    <xdr:sp>
      <xdr:nvSpPr>
        <xdr:cNvPr id="5" name="Gerade Verbindung mit Pfeil 5"/>
        <xdr:cNvSpPr>
          <a:spLocks/>
        </xdr:cNvSpPr>
      </xdr:nvSpPr>
      <xdr:spPr>
        <a:xfrm flipH="1">
          <a:off x="8572500" y="1019175"/>
          <a:ext cx="9525" cy="6572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419100</xdr:colOff>
      <xdr:row>7</xdr:row>
      <xdr:rowOff>9525</xdr:rowOff>
    </xdr:from>
    <xdr:to>
      <xdr:col>10</xdr:col>
      <xdr:colOff>428625</xdr:colOff>
      <xdr:row>10</xdr:row>
      <xdr:rowOff>28575</xdr:rowOff>
    </xdr:to>
    <xdr:sp>
      <xdr:nvSpPr>
        <xdr:cNvPr id="6" name="Gerade Verbindung mit Pfeil 6"/>
        <xdr:cNvSpPr>
          <a:spLocks/>
        </xdr:cNvSpPr>
      </xdr:nvSpPr>
      <xdr:spPr>
        <a:xfrm>
          <a:off x="9391650" y="1181100"/>
          <a:ext cx="9525" cy="5048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U163"/>
  <sheetViews>
    <sheetView tabSelected="1" zoomScalePageLayoutView="0" workbookViewId="0" topLeftCell="A1">
      <selection activeCell="D8" sqref="D8"/>
    </sheetView>
  </sheetViews>
  <sheetFormatPr defaultColWidth="11.00390625" defaultRowHeight="14.25"/>
  <cols>
    <col min="1" max="1" width="18.625" style="36" customWidth="1"/>
    <col min="2" max="2" width="40.25390625" style="36" customWidth="1"/>
    <col min="3" max="3" width="11.625" style="36" customWidth="1"/>
    <col min="4" max="7" width="11.00390625" style="36" customWidth="1"/>
    <col min="8" max="8" width="2.625" style="142" customWidth="1"/>
    <col min="9" max="10" width="11.125" style="142" customWidth="1"/>
    <col min="11" max="11" width="8.625" style="142" customWidth="1"/>
    <col min="12" max="14" width="11.00390625" style="142" customWidth="1"/>
    <col min="15" max="24" width="11.00390625" style="151" customWidth="1"/>
    <col min="25" max="47" width="11.00390625" style="127" customWidth="1"/>
    <col min="48" max="16384" width="11.00390625" style="1" customWidth="1"/>
  </cols>
  <sheetData>
    <row r="1" spans="2:9" ht="26.25">
      <c r="B1" s="59" t="s">
        <v>42</v>
      </c>
      <c r="C1" s="37"/>
      <c r="D1" s="37"/>
      <c r="E1" s="37"/>
      <c r="F1" s="37"/>
      <c r="G1" s="37"/>
      <c r="H1" s="150"/>
      <c r="I1" s="150"/>
    </row>
    <row r="2" spans="2:9" ht="14.25">
      <c r="B2" s="60" t="s">
        <v>74</v>
      </c>
      <c r="C2" s="37"/>
      <c r="D2" s="37"/>
      <c r="E2" s="37"/>
      <c r="F2" s="37"/>
      <c r="G2" s="37"/>
      <c r="H2" s="150"/>
      <c r="I2" s="150"/>
    </row>
    <row r="4" ht="13.5" thickBot="1"/>
    <row r="5" spans="2:10" ht="24.75" thickBot="1">
      <c r="B5" s="38"/>
      <c r="C5" s="39"/>
      <c r="D5" s="40" t="s">
        <v>0</v>
      </c>
      <c r="E5" s="41" t="s">
        <v>72</v>
      </c>
      <c r="F5" s="40" t="s">
        <v>0</v>
      </c>
      <c r="G5" s="41" t="s">
        <v>73</v>
      </c>
      <c r="I5" s="152"/>
      <c r="J5" s="152"/>
    </row>
    <row r="6" spans="2:10" ht="14.25">
      <c r="B6" s="44" t="s">
        <v>57</v>
      </c>
      <c r="C6" s="45" t="s">
        <v>1</v>
      </c>
      <c r="D6" s="88">
        <v>8.4</v>
      </c>
      <c r="E6" s="63">
        <v>50</v>
      </c>
      <c r="F6" s="88">
        <v>8.4</v>
      </c>
      <c r="G6" s="63">
        <v>50</v>
      </c>
      <c r="I6" s="153"/>
      <c r="J6" s="130"/>
    </row>
    <row r="7" spans="2:10" ht="14.25">
      <c r="B7" s="44" t="s">
        <v>58</v>
      </c>
      <c r="C7" s="45" t="s">
        <v>53</v>
      </c>
      <c r="D7" s="87">
        <f>D6-(D6*0.04*1.3)</f>
        <v>7.9632000000000005</v>
      </c>
      <c r="E7" s="91"/>
      <c r="F7" s="87">
        <f>F6-(F6*0.04*1.3)</f>
        <v>7.9632000000000005</v>
      </c>
      <c r="G7" s="91"/>
      <c r="I7" s="129"/>
      <c r="J7" s="130"/>
    </row>
    <row r="8" spans="2:10" ht="12.75">
      <c r="B8" s="46" t="s">
        <v>63</v>
      </c>
      <c r="C8" s="47" t="s">
        <v>3</v>
      </c>
      <c r="D8" s="126">
        <v>250</v>
      </c>
      <c r="E8" s="92"/>
      <c r="F8" s="126">
        <v>250</v>
      </c>
      <c r="G8" s="92"/>
      <c r="I8" s="131"/>
      <c r="J8" s="130"/>
    </row>
    <row r="9" spans="2:10" ht="12.75">
      <c r="B9" s="46" t="s">
        <v>66</v>
      </c>
      <c r="C9" s="47" t="s">
        <v>3</v>
      </c>
      <c r="D9" s="89">
        <f>D8*1.107</f>
        <v>276.75</v>
      </c>
      <c r="E9" s="90"/>
      <c r="F9" s="89">
        <f>F8*1.107</f>
        <v>276.75</v>
      </c>
      <c r="G9" s="90"/>
      <c r="I9" s="131"/>
      <c r="J9" s="130"/>
    </row>
    <row r="10" spans="2:10" ht="12.75">
      <c r="B10" s="48" t="s">
        <v>19</v>
      </c>
      <c r="C10" s="49" t="s">
        <v>5</v>
      </c>
      <c r="D10" s="86">
        <f>'Kosten Nährstoffe'!F20*D7*10</f>
        <v>150.77231060869565</v>
      </c>
      <c r="E10" s="93"/>
      <c r="F10" s="86">
        <f>D10</f>
        <v>150.77231060869565</v>
      </c>
      <c r="G10" s="93"/>
      <c r="I10" s="132"/>
      <c r="J10" s="133"/>
    </row>
    <row r="11" spans="2:11" ht="12.75">
      <c r="B11" s="34" t="s">
        <v>4</v>
      </c>
      <c r="C11" s="35" t="s">
        <v>5</v>
      </c>
      <c r="D11" s="70">
        <f>D9*D7+D10</f>
        <v>2354.587910608696</v>
      </c>
      <c r="E11" s="71"/>
      <c r="F11" s="70">
        <f>F9*F7+F10</f>
        <v>2354.587910608696</v>
      </c>
      <c r="G11" s="71"/>
      <c r="I11" s="134"/>
      <c r="J11" s="134"/>
      <c r="K11" s="154"/>
    </row>
    <row r="12" spans="2:10" ht="12.75">
      <c r="B12" s="44" t="s">
        <v>6</v>
      </c>
      <c r="C12" s="45" t="s">
        <v>5</v>
      </c>
      <c r="D12" s="66">
        <v>94</v>
      </c>
      <c r="E12" s="67">
        <v>223</v>
      </c>
      <c r="F12" s="66">
        <v>94</v>
      </c>
      <c r="G12" s="67">
        <v>223</v>
      </c>
      <c r="I12" s="134"/>
      <c r="J12" s="134"/>
    </row>
    <row r="13" spans="2:10" ht="12.75">
      <c r="B13" s="44" t="s">
        <v>7</v>
      </c>
      <c r="C13" s="45" t="s">
        <v>5</v>
      </c>
      <c r="D13" s="66">
        <v>201</v>
      </c>
      <c r="E13" s="67">
        <v>143</v>
      </c>
      <c r="F13" s="66">
        <v>201</v>
      </c>
      <c r="G13" s="67">
        <v>143</v>
      </c>
      <c r="I13" s="134"/>
      <c r="J13" s="134"/>
    </row>
    <row r="14" spans="2:10" ht="12.75">
      <c r="B14" s="82" t="s">
        <v>52</v>
      </c>
      <c r="C14" s="83" t="s">
        <v>5</v>
      </c>
      <c r="D14" s="84">
        <f>'Kosten Nährstoffe'!H19</f>
        <v>846.3909130434783</v>
      </c>
      <c r="E14" s="85">
        <f>'Kosten Nährstoffe'!H18</f>
        <v>943.4101966873708</v>
      </c>
      <c r="F14" s="84">
        <f>D14</f>
        <v>846.3909130434783</v>
      </c>
      <c r="G14" s="85">
        <f>E14</f>
        <v>943.4101966873708</v>
      </c>
      <c r="I14" s="134"/>
      <c r="J14" s="134"/>
    </row>
    <row r="15" spans="2:10" ht="13.5" thickBot="1">
      <c r="B15" s="52" t="s">
        <v>49</v>
      </c>
      <c r="C15" s="53" t="s">
        <v>5</v>
      </c>
      <c r="D15" s="80">
        <v>20</v>
      </c>
      <c r="E15" s="81">
        <v>20</v>
      </c>
      <c r="F15" s="80">
        <v>20</v>
      </c>
      <c r="G15" s="81">
        <v>20</v>
      </c>
      <c r="I15" s="134"/>
      <c r="J15" s="134"/>
    </row>
    <row r="16" spans="2:11" ht="13.5" thickBot="1">
      <c r="B16" s="52" t="s">
        <v>21</v>
      </c>
      <c r="C16" s="53" t="s">
        <v>5</v>
      </c>
      <c r="D16" s="68">
        <v>341</v>
      </c>
      <c r="E16" s="69">
        <v>268</v>
      </c>
      <c r="F16" s="68">
        <v>341</v>
      </c>
      <c r="G16" s="69">
        <v>268</v>
      </c>
      <c r="I16" s="134"/>
      <c r="J16" s="134"/>
      <c r="K16" s="154"/>
    </row>
    <row r="17" spans="2:11" ht="12.75">
      <c r="B17" s="42" t="s">
        <v>9</v>
      </c>
      <c r="C17" s="43" t="s">
        <v>5</v>
      </c>
      <c r="D17" s="64">
        <v>161</v>
      </c>
      <c r="E17" s="65"/>
      <c r="F17" s="64">
        <v>161</v>
      </c>
      <c r="G17" s="65"/>
      <c r="I17" s="134"/>
      <c r="J17" s="134"/>
      <c r="K17" s="154"/>
    </row>
    <row r="18" spans="2:11" ht="14.25">
      <c r="B18" s="44" t="s">
        <v>59</v>
      </c>
      <c r="C18" s="45" t="s">
        <v>5</v>
      </c>
      <c r="D18" s="94">
        <f>D6*21.9*1.1</f>
        <v>202.35600000000002</v>
      </c>
      <c r="E18" s="95"/>
      <c r="F18" s="94">
        <f>F6*21.9*1.1</f>
        <v>202.35600000000002</v>
      </c>
      <c r="G18" s="95"/>
      <c r="I18" s="134"/>
      <c r="J18" s="134"/>
      <c r="K18" s="154"/>
    </row>
    <row r="19" spans="2:10" ht="12.75">
      <c r="B19" s="44" t="s">
        <v>20</v>
      </c>
      <c r="C19" s="45" t="s">
        <v>5</v>
      </c>
      <c r="D19" s="66"/>
      <c r="E19" s="67"/>
      <c r="F19" s="66"/>
      <c r="G19" s="67"/>
      <c r="I19" s="134"/>
      <c r="J19" s="134"/>
    </row>
    <row r="20" spans="2:10" ht="13.5" thickBot="1">
      <c r="B20" s="56" t="s">
        <v>10</v>
      </c>
      <c r="C20" s="58" t="s">
        <v>5</v>
      </c>
      <c r="D20" s="32">
        <f>SUM(D12:D18)</f>
        <v>1865.7469130434783</v>
      </c>
      <c r="E20" s="33">
        <f>SUM(E12:E18)</f>
        <v>1597.410196687371</v>
      </c>
      <c r="F20" s="32">
        <f>SUM(F12:F18)</f>
        <v>1865.7469130434783</v>
      </c>
      <c r="G20" s="33">
        <f>SUM(G12:G18)</f>
        <v>1597.410196687371</v>
      </c>
      <c r="I20" s="134"/>
      <c r="J20" s="134"/>
    </row>
    <row r="21" spans="2:10" ht="15.75" thickBot="1">
      <c r="B21" s="55" t="s">
        <v>50</v>
      </c>
      <c r="C21" s="57" t="s">
        <v>5</v>
      </c>
      <c r="D21" s="10">
        <f>D11-D20</f>
        <v>488.84099756521755</v>
      </c>
      <c r="E21" s="11">
        <f>E6*E23-E20</f>
        <v>488.84099756521755</v>
      </c>
      <c r="F21" s="10">
        <f>F11-F20</f>
        <v>488.84099756521755</v>
      </c>
      <c r="G21" s="11">
        <f>G6*G23-G20</f>
        <v>488.84099756521755</v>
      </c>
      <c r="I21" s="134"/>
      <c r="J21" s="155"/>
    </row>
    <row r="22" spans="2:10" ht="12.75">
      <c r="B22" s="73" t="s">
        <v>51</v>
      </c>
      <c r="C22" s="74" t="s">
        <v>5</v>
      </c>
      <c r="D22" s="75">
        <f>D20+D21</f>
        <v>2354.587910608696</v>
      </c>
      <c r="E22" s="76">
        <f>E20+D21</f>
        <v>2086.2511942525884</v>
      </c>
      <c r="F22" s="75">
        <f>F20+F21</f>
        <v>2354.587910608696</v>
      </c>
      <c r="G22" s="76">
        <f>G20+F21</f>
        <v>2086.2511942525884</v>
      </c>
      <c r="I22" s="134"/>
      <c r="J22" s="134"/>
    </row>
    <row r="23" spans="2:10" ht="13.5" thickBot="1">
      <c r="B23" s="50" t="s">
        <v>68</v>
      </c>
      <c r="C23" s="51" t="s">
        <v>11</v>
      </c>
      <c r="D23" s="54"/>
      <c r="E23" s="160">
        <f>E22/E6</f>
        <v>41.72502388505177</v>
      </c>
      <c r="F23" s="54"/>
      <c r="G23" s="160">
        <f>G22/G6</f>
        <v>41.72502388505177</v>
      </c>
      <c r="I23" s="156"/>
      <c r="J23" s="133"/>
    </row>
    <row r="24" spans="2:10" ht="12.75">
      <c r="B24" s="135"/>
      <c r="C24" s="136" t="s">
        <v>55</v>
      </c>
      <c r="D24" s="136" t="s">
        <v>54</v>
      </c>
      <c r="E24" s="137">
        <f>E23/D9*10</f>
        <v>1.5076792731726023</v>
      </c>
      <c r="F24" s="136" t="s">
        <v>56</v>
      </c>
      <c r="G24" s="137">
        <f>G23/F9*10</f>
        <v>1.5076792731726023</v>
      </c>
      <c r="I24" s="157"/>
      <c r="J24" s="157"/>
    </row>
    <row r="25" spans="2:10" ht="12.75">
      <c r="B25" s="135"/>
      <c r="C25" s="136" t="s">
        <v>64</v>
      </c>
      <c r="D25" s="138" t="s">
        <v>65</v>
      </c>
      <c r="E25" s="137">
        <f>E23/1.107</f>
        <v>37.69198182931506</v>
      </c>
      <c r="F25" s="138" t="s">
        <v>65</v>
      </c>
      <c r="G25" s="137">
        <f>G23/1.107</f>
        <v>37.69198182931506</v>
      </c>
      <c r="I25" s="157"/>
      <c r="J25" s="157"/>
    </row>
    <row r="26" spans="2:10" ht="12.75">
      <c r="B26" s="139" t="s">
        <v>69</v>
      </c>
      <c r="C26" s="140"/>
      <c r="D26" s="128"/>
      <c r="E26" s="141"/>
      <c r="F26" s="142"/>
      <c r="G26" s="142"/>
      <c r="I26" s="147"/>
      <c r="J26" s="147"/>
    </row>
    <row r="27" spans="2:10" ht="12.75">
      <c r="B27" s="143" t="s">
        <v>70</v>
      </c>
      <c r="C27" s="96">
        <v>0.34</v>
      </c>
      <c r="D27" s="143"/>
      <c r="E27" s="159">
        <f>E23/340*C27*1000</f>
        <v>41.72502388505177</v>
      </c>
      <c r="F27" s="144"/>
      <c r="G27" s="145"/>
      <c r="I27" s="147"/>
      <c r="J27" s="129"/>
    </row>
    <row r="28" spans="2:10" ht="14.25">
      <c r="B28" s="142"/>
      <c r="C28" s="136" t="s">
        <v>64</v>
      </c>
      <c r="D28" s="138" t="s">
        <v>65</v>
      </c>
      <c r="E28" s="137">
        <f>E27/1.107</f>
        <v>37.69198182931506</v>
      </c>
      <c r="F28" s="142"/>
      <c r="G28" s="142"/>
      <c r="H28" s="150"/>
      <c r="I28" s="157"/>
      <c r="J28" s="157"/>
    </row>
    <row r="29" spans="2:8" ht="14.25">
      <c r="B29" s="139"/>
      <c r="C29" s="136" t="s">
        <v>64</v>
      </c>
      <c r="D29" s="138" t="s">
        <v>71</v>
      </c>
      <c r="E29" s="137">
        <f>E27*E6</f>
        <v>2086.2511942525884</v>
      </c>
      <c r="F29" s="146"/>
      <c r="G29" s="147"/>
      <c r="H29" s="158"/>
    </row>
    <row r="30" spans="2:8" ht="14.25">
      <c r="B30" s="139" t="s">
        <v>69</v>
      </c>
      <c r="C30" s="136"/>
      <c r="D30" s="138"/>
      <c r="E30" s="137"/>
      <c r="F30" s="137"/>
      <c r="G30" s="137"/>
      <c r="H30" s="158"/>
    </row>
    <row r="31" spans="2:8" ht="14.25">
      <c r="B31" s="143" t="s">
        <v>70</v>
      </c>
      <c r="C31" s="96">
        <v>0.3</v>
      </c>
      <c r="D31" s="148"/>
      <c r="E31" s="149"/>
      <c r="F31" s="145"/>
      <c r="G31" s="159">
        <f>G23/340*C31*1000</f>
        <v>36.816197545633905</v>
      </c>
      <c r="H31" s="158"/>
    </row>
    <row r="32" spans="2:9" ht="14.25">
      <c r="B32" s="146"/>
      <c r="C32" s="142"/>
      <c r="D32" s="142"/>
      <c r="E32" s="136" t="s">
        <v>64</v>
      </c>
      <c r="F32" s="138" t="s">
        <v>65</v>
      </c>
      <c r="G32" s="137">
        <f>G31/1.107</f>
        <v>33.25763102586622</v>
      </c>
      <c r="H32" s="150"/>
      <c r="I32" s="150"/>
    </row>
    <row r="33" spans="2:9" ht="14.25">
      <c r="B33" s="142"/>
      <c r="C33" s="142"/>
      <c r="D33" s="142"/>
      <c r="E33" s="136" t="s">
        <v>64</v>
      </c>
      <c r="F33" s="138" t="s">
        <v>71</v>
      </c>
      <c r="G33" s="137">
        <f>G31*G6</f>
        <v>1840.8098772816952</v>
      </c>
      <c r="H33" s="150"/>
      <c r="I33" s="150"/>
    </row>
    <row r="34" spans="2:9" ht="14.25">
      <c r="B34" s="142"/>
      <c r="C34" s="142"/>
      <c r="D34" s="142"/>
      <c r="E34" s="142"/>
      <c r="F34" s="137"/>
      <c r="G34" s="137"/>
      <c r="H34" s="150"/>
      <c r="I34" s="150"/>
    </row>
    <row r="35" spans="2:7" ht="14.25">
      <c r="B35" s="61" t="s">
        <v>46</v>
      </c>
      <c r="C35" s="37"/>
      <c r="D35" s="37"/>
      <c r="E35" s="37"/>
      <c r="F35" s="37"/>
      <c r="G35" s="37"/>
    </row>
    <row r="36" spans="2:7" ht="14.25">
      <c r="B36" s="62" t="s">
        <v>43</v>
      </c>
      <c r="C36" s="37"/>
      <c r="D36" s="37"/>
      <c r="E36" s="37"/>
      <c r="F36" s="37"/>
      <c r="G36" s="37"/>
    </row>
    <row r="37" spans="2:7" ht="14.25">
      <c r="B37" s="37"/>
      <c r="C37" s="37"/>
      <c r="D37" s="37"/>
      <c r="E37" s="37"/>
      <c r="F37" s="37"/>
      <c r="G37" s="37"/>
    </row>
    <row r="38" spans="2:7" ht="14.25">
      <c r="B38" s="62" t="s">
        <v>47</v>
      </c>
      <c r="C38" s="37"/>
      <c r="D38" s="37"/>
      <c r="E38" s="37"/>
      <c r="F38" s="37"/>
      <c r="G38" s="37"/>
    </row>
    <row r="39" spans="2:7" ht="14.25">
      <c r="B39" s="62" t="s">
        <v>48</v>
      </c>
      <c r="C39" s="37"/>
      <c r="D39" s="37"/>
      <c r="E39" s="37"/>
      <c r="F39" s="37"/>
      <c r="G39" s="37"/>
    </row>
    <row r="40" spans="2:7" ht="14.25">
      <c r="B40" s="62"/>
      <c r="C40" s="37"/>
      <c r="D40" s="37"/>
      <c r="E40" s="37"/>
      <c r="F40" s="37"/>
      <c r="G40" s="37"/>
    </row>
    <row r="41" spans="2:7" ht="14.25">
      <c r="B41" s="77" t="s">
        <v>60</v>
      </c>
      <c r="C41" s="37"/>
      <c r="D41" s="37"/>
      <c r="E41" s="37"/>
      <c r="F41" s="37"/>
      <c r="G41" s="37"/>
    </row>
    <row r="42" ht="12.75">
      <c r="B42" s="77" t="s">
        <v>62</v>
      </c>
    </row>
    <row r="43" ht="12.75">
      <c r="B43" s="77" t="s">
        <v>61</v>
      </c>
    </row>
    <row r="44" ht="12.75">
      <c r="B44" s="77"/>
    </row>
    <row r="46" spans="2:7" ht="12.75">
      <c r="B46" s="77" t="s">
        <v>44</v>
      </c>
      <c r="F46" s="78" t="s">
        <v>45</v>
      </c>
      <c r="G46" s="79">
        <v>44747</v>
      </c>
    </row>
    <row r="54" spans="8:47" s="36" customFormat="1" ht="12.75">
      <c r="H54" s="142"/>
      <c r="I54" s="142"/>
      <c r="J54" s="142"/>
      <c r="K54" s="142"/>
      <c r="L54" s="142"/>
      <c r="M54" s="142"/>
      <c r="N54" s="142"/>
      <c r="O54" s="151"/>
      <c r="P54" s="151"/>
      <c r="Q54" s="151"/>
      <c r="R54" s="151"/>
      <c r="S54" s="151"/>
      <c r="T54" s="151"/>
      <c r="U54" s="151"/>
      <c r="V54" s="151"/>
      <c r="W54" s="151"/>
      <c r="X54" s="151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  <c r="AN54" s="127"/>
      <c r="AO54" s="127"/>
      <c r="AP54" s="127"/>
      <c r="AQ54" s="127"/>
      <c r="AR54" s="127"/>
      <c r="AS54" s="127"/>
      <c r="AT54" s="127"/>
      <c r="AU54" s="127"/>
    </row>
    <row r="55" spans="8:47" s="36" customFormat="1" ht="12.75">
      <c r="H55" s="142"/>
      <c r="I55" s="142"/>
      <c r="J55" s="142"/>
      <c r="K55" s="142"/>
      <c r="L55" s="142"/>
      <c r="M55" s="142"/>
      <c r="N55" s="142"/>
      <c r="O55" s="151"/>
      <c r="P55" s="151"/>
      <c r="Q55" s="151"/>
      <c r="R55" s="151"/>
      <c r="S55" s="151"/>
      <c r="T55" s="151"/>
      <c r="U55" s="151"/>
      <c r="V55" s="151"/>
      <c r="W55" s="151"/>
      <c r="X55" s="151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  <c r="AM55" s="127"/>
      <c r="AN55" s="127"/>
      <c r="AO55" s="127"/>
      <c r="AP55" s="127"/>
      <c r="AQ55" s="127"/>
      <c r="AR55" s="127"/>
      <c r="AS55" s="127"/>
      <c r="AT55" s="127"/>
      <c r="AU55" s="127"/>
    </row>
    <row r="56" spans="8:47" s="36" customFormat="1" ht="12.75">
      <c r="H56" s="142"/>
      <c r="I56" s="142"/>
      <c r="J56" s="142"/>
      <c r="K56" s="142"/>
      <c r="L56" s="142"/>
      <c r="M56" s="142"/>
      <c r="N56" s="142"/>
      <c r="O56" s="151"/>
      <c r="P56" s="151"/>
      <c r="Q56" s="151"/>
      <c r="R56" s="151"/>
      <c r="S56" s="151"/>
      <c r="T56" s="151"/>
      <c r="U56" s="151"/>
      <c r="V56" s="151"/>
      <c r="W56" s="151"/>
      <c r="X56" s="151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N56" s="127"/>
      <c r="AO56" s="127"/>
      <c r="AP56" s="127"/>
      <c r="AQ56" s="127"/>
      <c r="AR56" s="127"/>
      <c r="AS56" s="127"/>
      <c r="AT56" s="127"/>
      <c r="AU56" s="127"/>
    </row>
    <row r="57" spans="8:47" s="36" customFormat="1" ht="12.75">
      <c r="H57" s="142"/>
      <c r="I57" s="142"/>
      <c r="J57" s="142"/>
      <c r="K57" s="142"/>
      <c r="L57" s="142"/>
      <c r="M57" s="142"/>
      <c r="N57" s="142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7"/>
      <c r="AK57" s="127"/>
      <c r="AL57" s="127"/>
      <c r="AM57" s="127"/>
      <c r="AN57" s="127"/>
      <c r="AO57" s="127"/>
      <c r="AP57" s="127"/>
      <c r="AQ57" s="127"/>
      <c r="AR57" s="127"/>
      <c r="AS57" s="127"/>
      <c r="AT57" s="127"/>
      <c r="AU57" s="127"/>
    </row>
    <row r="58" spans="8:47" s="36" customFormat="1" ht="12.75">
      <c r="H58" s="142"/>
      <c r="I58" s="142"/>
      <c r="J58" s="142"/>
      <c r="K58" s="142"/>
      <c r="L58" s="142"/>
      <c r="M58" s="142"/>
      <c r="N58" s="142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127"/>
      <c r="AM58" s="127"/>
      <c r="AN58" s="127"/>
      <c r="AO58" s="127"/>
      <c r="AP58" s="127"/>
      <c r="AQ58" s="127"/>
      <c r="AR58" s="127"/>
      <c r="AS58" s="127"/>
      <c r="AT58" s="127"/>
      <c r="AU58" s="127"/>
    </row>
    <row r="59" spans="8:47" s="36" customFormat="1" ht="12.75">
      <c r="H59" s="142"/>
      <c r="I59" s="142"/>
      <c r="J59" s="142"/>
      <c r="K59" s="142"/>
      <c r="L59" s="142"/>
      <c r="M59" s="142"/>
      <c r="N59" s="142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27"/>
      <c r="Z59" s="127"/>
      <c r="AA59" s="127"/>
      <c r="AB59" s="127"/>
      <c r="AC59" s="127"/>
      <c r="AD59" s="127"/>
      <c r="AE59" s="127"/>
      <c r="AF59" s="127"/>
      <c r="AG59" s="127"/>
      <c r="AH59" s="127"/>
      <c r="AI59" s="127"/>
      <c r="AJ59" s="127"/>
      <c r="AK59" s="127"/>
      <c r="AL59" s="127"/>
      <c r="AM59" s="127"/>
      <c r="AN59" s="127"/>
      <c r="AO59" s="127"/>
      <c r="AP59" s="127"/>
      <c r="AQ59" s="127"/>
      <c r="AR59" s="127"/>
      <c r="AS59" s="127"/>
      <c r="AT59" s="127"/>
      <c r="AU59" s="127"/>
    </row>
    <row r="60" spans="8:47" s="36" customFormat="1" ht="12.75">
      <c r="H60" s="142"/>
      <c r="I60" s="142"/>
      <c r="J60" s="142"/>
      <c r="K60" s="142"/>
      <c r="L60" s="142"/>
      <c r="M60" s="142"/>
      <c r="N60" s="142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7"/>
      <c r="AP60" s="127"/>
      <c r="AQ60" s="127"/>
      <c r="AR60" s="127"/>
      <c r="AS60" s="127"/>
      <c r="AT60" s="127"/>
      <c r="AU60" s="127"/>
    </row>
    <row r="61" spans="8:47" s="36" customFormat="1" ht="12.75">
      <c r="H61" s="142"/>
      <c r="I61" s="142"/>
      <c r="J61" s="142"/>
      <c r="K61" s="142"/>
      <c r="L61" s="142"/>
      <c r="M61" s="142"/>
      <c r="N61" s="142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  <c r="AO61" s="127"/>
      <c r="AP61" s="127"/>
      <c r="AQ61" s="127"/>
      <c r="AR61" s="127"/>
      <c r="AS61" s="127"/>
      <c r="AT61" s="127"/>
      <c r="AU61" s="127"/>
    </row>
    <row r="62" spans="8:47" s="36" customFormat="1" ht="12.75">
      <c r="H62" s="142"/>
      <c r="I62" s="142"/>
      <c r="J62" s="142"/>
      <c r="K62" s="142"/>
      <c r="L62" s="142"/>
      <c r="M62" s="142"/>
      <c r="N62" s="142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27"/>
      <c r="AO62" s="127"/>
      <c r="AP62" s="127"/>
      <c r="AQ62" s="127"/>
      <c r="AR62" s="127"/>
      <c r="AS62" s="127"/>
      <c r="AT62" s="127"/>
      <c r="AU62" s="127"/>
    </row>
    <row r="63" spans="8:47" s="36" customFormat="1" ht="12.75">
      <c r="H63" s="142"/>
      <c r="I63" s="142"/>
      <c r="J63" s="142"/>
      <c r="K63" s="142"/>
      <c r="L63" s="142"/>
      <c r="M63" s="142"/>
      <c r="N63" s="142"/>
      <c r="O63" s="151"/>
      <c r="P63" s="151"/>
      <c r="Q63" s="151"/>
      <c r="R63" s="151"/>
      <c r="S63" s="151"/>
      <c r="T63" s="151"/>
      <c r="U63" s="151"/>
      <c r="V63" s="151"/>
      <c r="W63" s="151"/>
      <c r="X63" s="151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  <c r="AL63" s="127"/>
      <c r="AM63" s="127"/>
      <c r="AN63" s="127"/>
      <c r="AO63" s="127"/>
      <c r="AP63" s="127"/>
      <c r="AQ63" s="127"/>
      <c r="AR63" s="127"/>
      <c r="AS63" s="127"/>
      <c r="AT63" s="127"/>
      <c r="AU63" s="127"/>
    </row>
    <row r="64" spans="8:47" s="36" customFormat="1" ht="12.75">
      <c r="H64" s="142"/>
      <c r="I64" s="142"/>
      <c r="J64" s="142"/>
      <c r="K64" s="142"/>
      <c r="L64" s="142"/>
      <c r="M64" s="142"/>
      <c r="N64" s="142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  <c r="AL64" s="127"/>
      <c r="AM64" s="127"/>
      <c r="AN64" s="127"/>
      <c r="AO64" s="127"/>
      <c r="AP64" s="127"/>
      <c r="AQ64" s="127"/>
      <c r="AR64" s="127"/>
      <c r="AS64" s="127"/>
      <c r="AT64" s="127"/>
      <c r="AU64" s="127"/>
    </row>
    <row r="65" spans="8:47" s="36" customFormat="1" ht="12.75">
      <c r="H65" s="142"/>
      <c r="I65" s="142"/>
      <c r="J65" s="142"/>
      <c r="K65" s="142"/>
      <c r="L65" s="142"/>
      <c r="M65" s="142"/>
      <c r="N65" s="142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27"/>
      <c r="Z65" s="127"/>
      <c r="AA65" s="127"/>
      <c r="AB65" s="127"/>
      <c r="AC65" s="127"/>
      <c r="AD65" s="127"/>
      <c r="AE65" s="127"/>
      <c r="AF65" s="127"/>
      <c r="AG65" s="127"/>
      <c r="AH65" s="127"/>
      <c r="AI65" s="127"/>
      <c r="AJ65" s="127"/>
      <c r="AK65" s="127"/>
      <c r="AL65" s="127"/>
      <c r="AM65" s="127"/>
      <c r="AN65" s="127"/>
      <c r="AO65" s="127"/>
      <c r="AP65" s="127"/>
      <c r="AQ65" s="127"/>
      <c r="AR65" s="127"/>
      <c r="AS65" s="127"/>
      <c r="AT65" s="127"/>
      <c r="AU65" s="127"/>
    </row>
    <row r="66" spans="8:47" s="36" customFormat="1" ht="12.75">
      <c r="H66" s="142"/>
      <c r="I66" s="142"/>
      <c r="J66" s="142"/>
      <c r="K66" s="142"/>
      <c r="L66" s="142"/>
      <c r="M66" s="142"/>
      <c r="N66" s="142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7"/>
      <c r="AL66" s="127"/>
      <c r="AM66" s="127"/>
      <c r="AN66" s="127"/>
      <c r="AO66" s="127"/>
      <c r="AP66" s="127"/>
      <c r="AQ66" s="127"/>
      <c r="AR66" s="127"/>
      <c r="AS66" s="127"/>
      <c r="AT66" s="127"/>
      <c r="AU66" s="127"/>
    </row>
    <row r="67" spans="8:47" s="36" customFormat="1" ht="12.75">
      <c r="H67" s="142"/>
      <c r="I67" s="142"/>
      <c r="J67" s="142"/>
      <c r="K67" s="142"/>
      <c r="L67" s="142"/>
      <c r="M67" s="142"/>
      <c r="N67" s="142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7"/>
      <c r="AS67" s="127"/>
      <c r="AT67" s="127"/>
      <c r="AU67" s="127"/>
    </row>
    <row r="68" spans="8:47" s="36" customFormat="1" ht="12.75">
      <c r="H68" s="142"/>
      <c r="I68" s="142"/>
      <c r="J68" s="142"/>
      <c r="K68" s="142"/>
      <c r="L68" s="142"/>
      <c r="M68" s="142"/>
      <c r="N68" s="142"/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27"/>
      <c r="AK68" s="127"/>
      <c r="AL68" s="127"/>
      <c r="AM68" s="127"/>
      <c r="AN68" s="127"/>
      <c r="AO68" s="127"/>
      <c r="AP68" s="127"/>
      <c r="AQ68" s="127"/>
      <c r="AR68" s="127"/>
      <c r="AS68" s="127"/>
      <c r="AT68" s="127"/>
      <c r="AU68" s="127"/>
    </row>
    <row r="69" spans="8:47" s="36" customFormat="1" ht="12.75">
      <c r="H69" s="142"/>
      <c r="I69" s="142"/>
      <c r="J69" s="142"/>
      <c r="K69" s="142"/>
      <c r="L69" s="142"/>
      <c r="M69" s="142"/>
      <c r="N69" s="142"/>
      <c r="O69" s="151"/>
      <c r="P69" s="151"/>
      <c r="Q69" s="151"/>
      <c r="R69" s="151"/>
      <c r="S69" s="151"/>
      <c r="T69" s="151"/>
      <c r="U69" s="151"/>
      <c r="V69" s="151"/>
      <c r="W69" s="151"/>
      <c r="X69" s="151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  <c r="AM69" s="127"/>
      <c r="AN69" s="127"/>
      <c r="AO69" s="127"/>
      <c r="AP69" s="127"/>
      <c r="AQ69" s="127"/>
      <c r="AR69" s="127"/>
      <c r="AS69" s="127"/>
      <c r="AT69" s="127"/>
      <c r="AU69" s="127"/>
    </row>
    <row r="70" spans="8:47" s="36" customFormat="1" ht="12.75">
      <c r="H70" s="142"/>
      <c r="I70" s="142"/>
      <c r="J70" s="142"/>
      <c r="K70" s="142"/>
      <c r="L70" s="142"/>
      <c r="M70" s="142"/>
      <c r="N70" s="142"/>
      <c r="O70" s="151"/>
      <c r="P70" s="151"/>
      <c r="Q70" s="151"/>
      <c r="R70" s="151"/>
      <c r="S70" s="151"/>
      <c r="T70" s="151"/>
      <c r="U70" s="151"/>
      <c r="V70" s="151"/>
      <c r="W70" s="151"/>
      <c r="X70" s="151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7"/>
      <c r="AJ70" s="127"/>
      <c r="AK70" s="127"/>
      <c r="AL70" s="127"/>
      <c r="AM70" s="127"/>
      <c r="AN70" s="127"/>
      <c r="AO70" s="127"/>
      <c r="AP70" s="127"/>
      <c r="AQ70" s="127"/>
      <c r="AR70" s="127"/>
      <c r="AS70" s="127"/>
      <c r="AT70" s="127"/>
      <c r="AU70" s="127"/>
    </row>
    <row r="71" spans="8:47" s="36" customFormat="1" ht="12.75">
      <c r="H71" s="142"/>
      <c r="I71" s="142"/>
      <c r="J71" s="142"/>
      <c r="K71" s="142"/>
      <c r="L71" s="142"/>
      <c r="M71" s="142"/>
      <c r="N71" s="142"/>
      <c r="O71" s="151"/>
      <c r="P71" s="151"/>
      <c r="Q71" s="151"/>
      <c r="R71" s="151"/>
      <c r="S71" s="151"/>
      <c r="T71" s="151"/>
      <c r="U71" s="151"/>
      <c r="V71" s="151"/>
      <c r="W71" s="151"/>
      <c r="X71" s="151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N71" s="127"/>
      <c r="AO71" s="127"/>
      <c r="AP71" s="127"/>
      <c r="AQ71" s="127"/>
      <c r="AR71" s="127"/>
      <c r="AS71" s="127"/>
      <c r="AT71" s="127"/>
      <c r="AU71" s="127"/>
    </row>
    <row r="72" spans="8:47" s="36" customFormat="1" ht="12.75">
      <c r="H72" s="142"/>
      <c r="I72" s="142"/>
      <c r="J72" s="142"/>
      <c r="K72" s="142"/>
      <c r="L72" s="142"/>
      <c r="M72" s="142"/>
      <c r="N72" s="142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7"/>
      <c r="AJ72" s="127"/>
      <c r="AK72" s="127"/>
      <c r="AL72" s="127"/>
      <c r="AM72" s="127"/>
      <c r="AN72" s="127"/>
      <c r="AO72" s="127"/>
      <c r="AP72" s="127"/>
      <c r="AQ72" s="127"/>
      <c r="AR72" s="127"/>
      <c r="AS72" s="127"/>
      <c r="AT72" s="127"/>
      <c r="AU72" s="127"/>
    </row>
    <row r="73" spans="8:47" s="36" customFormat="1" ht="12.75">
      <c r="H73" s="142"/>
      <c r="I73" s="142"/>
      <c r="J73" s="142"/>
      <c r="K73" s="142"/>
      <c r="L73" s="142"/>
      <c r="M73" s="142"/>
      <c r="N73" s="142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27"/>
      <c r="Z73" s="127"/>
      <c r="AA73" s="127"/>
      <c r="AB73" s="127"/>
      <c r="AC73" s="127"/>
      <c r="AD73" s="127"/>
      <c r="AE73" s="127"/>
      <c r="AF73" s="127"/>
      <c r="AG73" s="127"/>
      <c r="AH73" s="127"/>
      <c r="AI73" s="127"/>
      <c r="AJ73" s="127"/>
      <c r="AK73" s="127"/>
      <c r="AL73" s="127"/>
      <c r="AM73" s="127"/>
      <c r="AN73" s="127"/>
      <c r="AO73" s="127"/>
      <c r="AP73" s="127"/>
      <c r="AQ73" s="127"/>
      <c r="AR73" s="127"/>
      <c r="AS73" s="127"/>
      <c r="AT73" s="127"/>
      <c r="AU73" s="127"/>
    </row>
    <row r="74" spans="8:47" s="36" customFormat="1" ht="12.75">
      <c r="H74" s="142"/>
      <c r="I74" s="142"/>
      <c r="J74" s="142"/>
      <c r="K74" s="142"/>
      <c r="L74" s="142"/>
      <c r="M74" s="142"/>
      <c r="N74" s="142"/>
      <c r="O74" s="151"/>
      <c r="P74" s="151"/>
      <c r="Q74" s="151"/>
      <c r="R74" s="151"/>
      <c r="S74" s="151"/>
      <c r="T74" s="151"/>
      <c r="U74" s="151"/>
      <c r="V74" s="151"/>
      <c r="W74" s="151"/>
      <c r="X74" s="151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  <c r="AI74" s="127"/>
      <c r="AJ74" s="127"/>
      <c r="AK74" s="127"/>
      <c r="AL74" s="127"/>
      <c r="AM74" s="127"/>
      <c r="AN74" s="127"/>
      <c r="AO74" s="127"/>
      <c r="AP74" s="127"/>
      <c r="AQ74" s="127"/>
      <c r="AR74" s="127"/>
      <c r="AS74" s="127"/>
      <c r="AT74" s="127"/>
      <c r="AU74" s="127"/>
    </row>
    <row r="75" spans="8:47" s="36" customFormat="1" ht="12.75">
      <c r="H75" s="142"/>
      <c r="I75" s="142"/>
      <c r="J75" s="142"/>
      <c r="K75" s="142"/>
      <c r="L75" s="142"/>
      <c r="M75" s="142"/>
      <c r="N75" s="142"/>
      <c r="O75" s="151"/>
      <c r="P75" s="151"/>
      <c r="Q75" s="151"/>
      <c r="R75" s="151"/>
      <c r="S75" s="151"/>
      <c r="T75" s="151"/>
      <c r="U75" s="151"/>
      <c r="V75" s="151"/>
      <c r="W75" s="151"/>
      <c r="X75" s="151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  <c r="AI75" s="127"/>
      <c r="AJ75" s="127"/>
      <c r="AK75" s="127"/>
      <c r="AL75" s="127"/>
      <c r="AM75" s="127"/>
      <c r="AN75" s="127"/>
      <c r="AO75" s="127"/>
      <c r="AP75" s="127"/>
      <c r="AQ75" s="127"/>
      <c r="AR75" s="127"/>
      <c r="AS75" s="127"/>
      <c r="AT75" s="127"/>
      <c r="AU75" s="127"/>
    </row>
    <row r="76" spans="8:47" s="36" customFormat="1" ht="12.75">
      <c r="H76" s="142"/>
      <c r="I76" s="142"/>
      <c r="J76" s="142"/>
      <c r="K76" s="142"/>
      <c r="L76" s="142"/>
      <c r="M76" s="142"/>
      <c r="N76" s="142"/>
      <c r="O76" s="151"/>
      <c r="P76" s="151"/>
      <c r="Q76" s="151"/>
      <c r="R76" s="151"/>
      <c r="S76" s="151"/>
      <c r="T76" s="151"/>
      <c r="U76" s="151"/>
      <c r="V76" s="151"/>
      <c r="W76" s="151"/>
      <c r="X76" s="151"/>
      <c r="Y76" s="127"/>
      <c r="Z76" s="127"/>
      <c r="AA76" s="127"/>
      <c r="AB76" s="127"/>
      <c r="AC76" s="127"/>
      <c r="AD76" s="127"/>
      <c r="AE76" s="127"/>
      <c r="AF76" s="127"/>
      <c r="AG76" s="127"/>
      <c r="AH76" s="127"/>
      <c r="AI76" s="127"/>
      <c r="AJ76" s="127"/>
      <c r="AK76" s="127"/>
      <c r="AL76" s="127"/>
      <c r="AM76" s="127"/>
      <c r="AN76" s="127"/>
      <c r="AO76" s="127"/>
      <c r="AP76" s="127"/>
      <c r="AQ76" s="127"/>
      <c r="AR76" s="127"/>
      <c r="AS76" s="127"/>
      <c r="AT76" s="127"/>
      <c r="AU76" s="127"/>
    </row>
    <row r="77" spans="8:47" s="36" customFormat="1" ht="12.75">
      <c r="H77" s="142"/>
      <c r="I77" s="142"/>
      <c r="J77" s="142"/>
      <c r="K77" s="142"/>
      <c r="L77" s="142"/>
      <c r="M77" s="142"/>
      <c r="N77" s="142"/>
      <c r="O77" s="151"/>
      <c r="P77" s="151"/>
      <c r="Q77" s="151"/>
      <c r="R77" s="151"/>
      <c r="S77" s="151"/>
      <c r="T77" s="151"/>
      <c r="U77" s="151"/>
      <c r="V77" s="151"/>
      <c r="W77" s="151"/>
      <c r="X77" s="151"/>
      <c r="Y77" s="127"/>
      <c r="Z77" s="127"/>
      <c r="AA77" s="127"/>
      <c r="AB77" s="127"/>
      <c r="AC77" s="127"/>
      <c r="AD77" s="127"/>
      <c r="AE77" s="127"/>
      <c r="AF77" s="127"/>
      <c r="AG77" s="127"/>
      <c r="AH77" s="127"/>
      <c r="AI77" s="127"/>
      <c r="AJ77" s="127"/>
      <c r="AK77" s="127"/>
      <c r="AL77" s="127"/>
      <c r="AM77" s="127"/>
      <c r="AN77" s="127"/>
      <c r="AO77" s="127"/>
      <c r="AP77" s="127"/>
      <c r="AQ77" s="127"/>
      <c r="AR77" s="127"/>
      <c r="AS77" s="127"/>
      <c r="AT77" s="127"/>
      <c r="AU77" s="127"/>
    </row>
    <row r="78" spans="8:47" s="36" customFormat="1" ht="12.75">
      <c r="H78" s="142"/>
      <c r="I78" s="142"/>
      <c r="J78" s="142"/>
      <c r="K78" s="142"/>
      <c r="L78" s="142"/>
      <c r="M78" s="142"/>
      <c r="N78" s="142"/>
      <c r="O78" s="151"/>
      <c r="P78" s="151"/>
      <c r="Q78" s="151"/>
      <c r="R78" s="151"/>
      <c r="S78" s="151"/>
      <c r="T78" s="151"/>
      <c r="U78" s="151"/>
      <c r="V78" s="151"/>
      <c r="W78" s="151"/>
      <c r="X78" s="151"/>
      <c r="Y78" s="127"/>
      <c r="Z78" s="127"/>
      <c r="AA78" s="127"/>
      <c r="AB78" s="127"/>
      <c r="AC78" s="127"/>
      <c r="AD78" s="127"/>
      <c r="AE78" s="127"/>
      <c r="AF78" s="127"/>
      <c r="AG78" s="127"/>
      <c r="AH78" s="127"/>
      <c r="AI78" s="127"/>
      <c r="AJ78" s="127"/>
      <c r="AK78" s="127"/>
      <c r="AL78" s="127"/>
      <c r="AM78" s="127"/>
      <c r="AN78" s="127"/>
      <c r="AO78" s="127"/>
      <c r="AP78" s="127"/>
      <c r="AQ78" s="127"/>
      <c r="AR78" s="127"/>
      <c r="AS78" s="127"/>
      <c r="AT78" s="127"/>
      <c r="AU78" s="127"/>
    </row>
    <row r="79" spans="8:47" s="36" customFormat="1" ht="12.75">
      <c r="H79" s="142"/>
      <c r="I79" s="142"/>
      <c r="J79" s="142"/>
      <c r="K79" s="142"/>
      <c r="L79" s="142"/>
      <c r="M79" s="142"/>
      <c r="N79" s="142"/>
      <c r="O79" s="151"/>
      <c r="P79" s="151"/>
      <c r="Q79" s="151"/>
      <c r="R79" s="151"/>
      <c r="S79" s="151"/>
      <c r="T79" s="151"/>
      <c r="U79" s="151"/>
      <c r="V79" s="151"/>
      <c r="W79" s="151"/>
      <c r="X79" s="151"/>
      <c r="Y79" s="127"/>
      <c r="Z79" s="127"/>
      <c r="AA79" s="127"/>
      <c r="AB79" s="127"/>
      <c r="AC79" s="127"/>
      <c r="AD79" s="127"/>
      <c r="AE79" s="127"/>
      <c r="AF79" s="127"/>
      <c r="AG79" s="127"/>
      <c r="AH79" s="127"/>
      <c r="AI79" s="127"/>
      <c r="AJ79" s="127"/>
      <c r="AK79" s="127"/>
      <c r="AL79" s="127"/>
      <c r="AM79" s="127"/>
      <c r="AN79" s="127"/>
      <c r="AO79" s="127"/>
      <c r="AP79" s="127"/>
      <c r="AQ79" s="127"/>
      <c r="AR79" s="127"/>
      <c r="AS79" s="127"/>
      <c r="AT79" s="127"/>
      <c r="AU79" s="127"/>
    </row>
    <row r="80" spans="8:47" s="36" customFormat="1" ht="12.75">
      <c r="H80" s="142"/>
      <c r="I80" s="142"/>
      <c r="J80" s="142"/>
      <c r="K80" s="142"/>
      <c r="L80" s="142"/>
      <c r="M80" s="142"/>
      <c r="N80" s="142"/>
      <c r="O80" s="151"/>
      <c r="P80" s="151"/>
      <c r="Q80" s="151"/>
      <c r="R80" s="151"/>
      <c r="S80" s="151"/>
      <c r="T80" s="151"/>
      <c r="U80" s="151"/>
      <c r="V80" s="151"/>
      <c r="W80" s="151"/>
      <c r="X80" s="151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</row>
    <row r="81" spans="8:47" s="36" customFormat="1" ht="12.75">
      <c r="H81" s="142"/>
      <c r="I81" s="142"/>
      <c r="J81" s="142"/>
      <c r="K81" s="142"/>
      <c r="L81" s="142"/>
      <c r="M81" s="142"/>
      <c r="N81" s="142"/>
      <c r="O81" s="151"/>
      <c r="P81" s="151"/>
      <c r="Q81" s="151"/>
      <c r="R81" s="151"/>
      <c r="S81" s="151"/>
      <c r="T81" s="151"/>
      <c r="U81" s="151"/>
      <c r="V81" s="151"/>
      <c r="W81" s="151"/>
      <c r="X81" s="151"/>
      <c r="Y81" s="127"/>
      <c r="Z81" s="127"/>
      <c r="AA81" s="127"/>
      <c r="AB81" s="127"/>
      <c r="AC81" s="127"/>
      <c r="AD81" s="127"/>
      <c r="AE81" s="127"/>
      <c r="AF81" s="127"/>
      <c r="AG81" s="127"/>
      <c r="AH81" s="127"/>
      <c r="AI81" s="127"/>
      <c r="AJ81" s="127"/>
      <c r="AK81" s="127"/>
      <c r="AL81" s="127"/>
      <c r="AM81" s="127"/>
      <c r="AN81" s="127"/>
      <c r="AO81" s="127"/>
      <c r="AP81" s="127"/>
      <c r="AQ81" s="127"/>
      <c r="AR81" s="127"/>
      <c r="AS81" s="127"/>
      <c r="AT81" s="127"/>
      <c r="AU81" s="127"/>
    </row>
    <row r="82" spans="8:47" s="36" customFormat="1" ht="12.75">
      <c r="H82" s="142"/>
      <c r="I82" s="142"/>
      <c r="J82" s="142"/>
      <c r="K82" s="142"/>
      <c r="L82" s="142"/>
      <c r="M82" s="142"/>
      <c r="N82" s="142"/>
      <c r="O82" s="151"/>
      <c r="P82" s="151"/>
      <c r="Q82" s="151"/>
      <c r="R82" s="151"/>
      <c r="S82" s="151"/>
      <c r="T82" s="151"/>
      <c r="U82" s="151"/>
      <c r="V82" s="151"/>
      <c r="W82" s="151"/>
      <c r="X82" s="151"/>
      <c r="Y82" s="127"/>
      <c r="Z82" s="127"/>
      <c r="AA82" s="127"/>
      <c r="AB82" s="127"/>
      <c r="AC82" s="127"/>
      <c r="AD82" s="127"/>
      <c r="AE82" s="127"/>
      <c r="AF82" s="127"/>
      <c r="AG82" s="127"/>
      <c r="AH82" s="127"/>
      <c r="AI82" s="127"/>
      <c r="AJ82" s="127"/>
      <c r="AK82" s="127"/>
      <c r="AL82" s="127"/>
      <c r="AM82" s="127"/>
      <c r="AN82" s="127"/>
      <c r="AO82" s="127"/>
      <c r="AP82" s="127"/>
      <c r="AQ82" s="127"/>
      <c r="AR82" s="127"/>
      <c r="AS82" s="127"/>
      <c r="AT82" s="127"/>
      <c r="AU82" s="127"/>
    </row>
    <row r="83" spans="8:47" s="36" customFormat="1" ht="12.75">
      <c r="H83" s="142"/>
      <c r="I83" s="142"/>
      <c r="J83" s="142"/>
      <c r="K83" s="142"/>
      <c r="L83" s="142"/>
      <c r="M83" s="142"/>
      <c r="N83" s="142"/>
      <c r="O83" s="151"/>
      <c r="P83" s="151"/>
      <c r="Q83" s="151"/>
      <c r="R83" s="151"/>
      <c r="S83" s="151"/>
      <c r="T83" s="151"/>
      <c r="U83" s="151"/>
      <c r="V83" s="151"/>
      <c r="W83" s="151"/>
      <c r="X83" s="151"/>
      <c r="Y83" s="127"/>
      <c r="Z83" s="127"/>
      <c r="AA83" s="127"/>
      <c r="AB83" s="127"/>
      <c r="AC83" s="127"/>
      <c r="AD83" s="127"/>
      <c r="AE83" s="127"/>
      <c r="AF83" s="127"/>
      <c r="AG83" s="127"/>
      <c r="AH83" s="127"/>
      <c r="AI83" s="127"/>
      <c r="AJ83" s="127"/>
      <c r="AK83" s="127"/>
      <c r="AL83" s="127"/>
      <c r="AM83" s="127"/>
      <c r="AN83" s="127"/>
      <c r="AO83" s="127"/>
      <c r="AP83" s="127"/>
      <c r="AQ83" s="127"/>
      <c r="AR83" s="127"/>
      <c r="AS83" s="127"/>
      <c r="AT83" s="127"/>
      <c r="AU83" s="127"/>
    </row>
    <row r="84" spans="8:47" s="36" customFormat="1" ht="12.75">
      <c r="H84" s="142"/>
      <c r="I84" s="142"/>
      <c r="J84" s="142"/>
      <c r="K84" s="142"/>
      <c r="L84" s="142"/>
      <c r="M84" s="142"/>
      <c r="N84" s="142"/>
      <c r="O84" s="151"/>
      <c r="P84" s="151"/>
      <c r="Q84" s="151"/>
      <c r="R84" s="151"/>
      <c r="S84" s="151"/>
      <c r="T84" s="151"/>
      <c r="U84" s="151"/>
      <c r="V84" s="151"/>
      <c r="W84" s="151"/>
      <c r="X84" s="151"/>
      <c r="Y84" s="127"/>
      <c r="Z84" s="127"/>
      <c r="AA84" s="127"/>
      <c r="AB84" s="127"/>
      <c r="AC84" s="127"/>
      <c r="AD84" s="127"/>
      <c r="AE84" s="127"/>
      <c r="AF84" s="127"/>
      <c r="AG84" s="127"/>
      <c r="AH84" s="127"/>
      <c r="AI84" s="127"/>
      <c r="AJ84" s="127"/>
      <c r="AK84" s="127"/>
      <c r="AL84" s="127"/>
      <c r="AM84" s="127"/>
      <c r="AN84" s="127"/>
      <c r="AO84" s="127"/>
      <c r="AP84" s="127"/>
      <c r="AQ84" s="127"/>
      <c r="AR84" s="127"/>
      <c r="AS84" s="127"/>
      <c r="AT84" s="127"/>
      <c r="AU84" s="127"/>
    </row>
    <row r="85" spans="8:47" s="36" customFormat="1" ht="12.75">
      <c r="H85" s="142"/>
      <c r="I85" s="142"/>
      <c r="J85" s="142"/>
      <c r="K85" s="142"/>
      <c r="L85" s="142"/>
      <c r="M85" s="142"/>
      <c r="N85" s="142"/>
      <c r="O85" s="151"/>
      <c r="P85" s="151"/>
      <c r="Q85" s="151"/>
      <c r="R85" s="151"/>
      <c r="S85" s="151"/>
      <c r="T85" s="151"/>
      <c r="U85" s="151"/>
      <c r="V85" s="151"/>
      <c r="W85" s="151"/>
      <c r="X85" s="151"/>
      <c r="Y85" s="127"/>
      <c r="Z85" s="127"/>
      <c r="AA85" s="127"/>
      <c r="AB85" s="127"/>
      <c r="AC85" s="127"/>
      <c r="AD85" s="127"/>
      <c r="AE85" s="127"/>
      <c r="AF85" s="127"/>
      <c r="AG85" s="127"/>
      <c r="AH85" s="127"/>
      <c r="AI85" s="127"/>
      <c r="AJ85" s="127"/>
      <c r="AK85" s="127"/>
      <c r="AL85" s="127"/>
      <c r="AM85" s="127"/>
      <c r="AN85" s="127"/>
      <c r="AO85" s="127"/>
      <c r="AP85" s="127"/>
      <c r="AQ85" s="127"/>
      <c r="AR85" s="127"/>
      <c r="AS85" s="127"/>
      <c r="AT85" s="127"/>
      <c r="AU85" s="127"/>
    </row>
    <row r="86" spans="8:47" s="36" customFormat="1" ht="12.75">
      <c r="H86" s="142"/>
      <c r="I86" s="142"/>
      <c r="J86" s="142"/>
      <c r="K86" s="142"/>
      <c r="L86" s="142"/>
      <c r="M86" s="142"/>
      <c r="N86" s="142"/>
      <c r="O86" s="151"/>
      <c r="P86" s="151"/>
      <c r="Q86" s="151"/>
      <c r="R86" s="151"/>
      <c r="S86" s="151"/>
      <c r="T86" s="151"/>
      <c r="U86" s="151"/>
      <c r="V86" s="151"/>
      <c r="W86" s="151"/>
      <c r="X86" s="151"/>
      <c r="Y86" s="127"/>
      <c r="Z86" s="127"/>
      <c r="AA86" s="127"/>
      <c r="AB86" s="127"/>
      <c r="AC86" s="127"/>
      <c r="AD86" s="127"/>
      <c r="AE86" s="127"/>
      <c r="AF86" s="127"/>
      <c r="AG86" s="127"/>
      <c r="AH86" s="127"/>
      <c r="AI86" s="127"/>
      <c r="AJ86" s="127"/>
      <c r="AK86" s="127"/>
      <c r="AL86" s="127"/>
      <c r="AM86" s="127"/>
      <c r="AN86" s="127"/>
      <c r="AO86" s="127"/>
      <c r="AP86" s="127"/>
      <c r="AQ86" s="127"/>
      <c r="AR86" s="127"/>
      <c r="AS86" s="127"/>
      <c r="AT86" s="127"/>
      <c r="AU86" s="127"/>
    </row>
    <row r="87" spans="8:47" s="36" customFormat="1" ht="12.75">
      <c r="H87" s="142"/>
      <c r="I87" s="142"/>
      <c r="J87" s="142"/>
      <c r="K87" s="142"/>
      <c r="L87" s="142"/>
      <c r="M87" s="142"/>
      <c r="N87" s="142"/>
      <c r="O87" s="151"/>
      <c r="P87" s="151"/>
      <c r="Q87" s="151"/>
      <c r="R87" s="151"/>
      <c r="S87" s="151"/>
      <c r="T87" s="151"/>
      <c r="U87" s="151"/>
      <c r="V87" s="151"/>
      <c r="W87" s="151"/>
      <c r="X87" s="151"/>
      <c r="Y87" s="127"/>
      <c r="Z87" s="127"/>
      <c r="AA87" s="127"/>
      <c r="AB87" s="127"/>
      <c r="AC87" s="127"/>
      <c r="AD87" s="127"/>
      <c r="AE87" s="127"/>
      <c r="AF87" s="127"/>
      <c r="AG87" s="127"/>
      <c r="AH87" s="127"/>
      <c r="AI87" s="127"/>
      <c r="AJ87" s="127"/>
      <c r="AK87" s="127"/>
      <c r="AL87" s="127"/>
      <c r="AM87" s="127"/>
      <c r="AN87" s="127"/>
      <c r="AO87" s="127"/>
      <c r="AP87" s="127"/>
      <c r="AQ87" s="127"/>
      <c r="AR87" s="127"/>
      <c r="AS87" s="127"/>
      <c r="AT87" s="127"/>
      <c r="AU87" s="127"/>
    </row>
    <row r="88" spans="8:47" s="36" customFormat="1" ht="12.75">
      <c r="H88" s="142"/>
      <c r="I88" s="142"/>
      <c r="J88" s="142"/>
      <c r="K88" s="142"/>
      <c r="L88" s="142"/>
      <c r="M88" s="142"/>
      <c r="N88" s="142"/>
      <c r="O88" s="151"/>
      <c r="P88" s="151"/>
      <c r="Q88" s="151"/>
      <c r="R88" s="151"/>
      <c r="S88" s="151"/>
      <c r="T88" s="151"/>
      <c r="U88" s="151"/>
      <c r="V88" s="151"/>
      <c r="W88" s="151"/>
      <c r="X88" s="151"/>
      <c r="Y88" s="127"/>
      <c r="Z88" s="127"/>
      <c r="AA88" s="127"/>
      <c r="AB88" s="127"/>
      <c r="AC88" s="127"/>
      <c r="AD88" s="127"/>
      <c r="AE88" s="127"/>
      <c r="AF88" s="127"/>
      <c r="AG88" s="127"/>
      <c r="AH88" s="127"/>
      <c r="AI88" s="127"/>
      <c r="AJ88" s="127"/>
      <c r="AK88" s="127"/>
      <c r="AL88" s="127"/>
      <c r="AM88" s="127"/>
      <c r="AN88" s="127"/>
      <c r="AO88" s="127"/>
      <c r="AP88" s="127"/>
      <c r="AQ88" s="127"/>
      <c r="AR88" s="127"/>
      <c r="AS88" s="127"/>
      <c r="AT88" s="127"/>
      <c r="AU88" s="127"/>
    </row>
    <row r="89" spans="8:47" s="36" customFormat="1" ht="12.75">
      <c r="H89" s="142"/>
      <c r="I89" s="142"/>
      <c r="J89" s="142"/>
      <c r="K89" s="142"/>
      <c r="L89" s="142"/>
      <c r="M89" s="142"/>
      <c r="N89" s="142"/>
      <c r="O89" s="151"/>
      <c r="P89" s="151"/>
      <c r="Q89" s="151"/>
      <c r="R89" s="151"/>
      <c r="S89" s="151"/>
      <c r="T89" s="151"/>
      <c r="U89" s="151"/>
      <c r="V89" s="151"/>
      <c r="W89" s="151"/>
      <c r="X89" s="151"/>
      <c r="Y89" s="127"/>
      <c r="Z89" s="127"/>
      <c r="AA89" s="127"/>
      <c r="AB89" s="127"/>
      <c r="AC89" s="127"/>
      <c r="AD89" s="127"/>
      <c r="AE89" s="127"/>
      <c r="AF89" s="127"/>
      <c r="AG89" s="127"/>
      <c r="AH89" s="127"/>
      <c r="AI89" s="127"/>
      <c r="AJ89" s="127"/>
      <c r="AK89" s="127"/>
      <c r="AL89" s="127"/>
      <c r="AM89" s="127"/>
      <c r="AN89" s="127"/>
      <c r="AO89" s="127"/>
      <c r="AP89" s="127"/>
      <c r="AQ89" s="127"/>
      <c r="AR89" s="127"/>
      <c r="AS89" s="127"/>
      <c r="AT89" s="127"/>
      <c r="AU89" s="127"/>
    </row>
    <row r="90" spans="8:47" s="36" customFormat="1" ht="12.75">
      <c r="H90" s="142"/>
      <c r="I90" s="142"/>
      <c r="J90" s="142"/>
      <c r="K90" s="142"/>
      <c r="L90" s="142"/>
      <c r="M90" s="142"/>
      <c r="N90" s="142"/>
      <c r="O90" s="151"/>
      <c r="P90" s="151"/>
      <c r="Q90" s="151"/>
      <c r="R90" s="151"/>
      <c r="S90" s="151"/>
      <c r="T90" s="151"/>
      <c r="U90" s="151"/>
      <c r="V90" s="151"/>
      <c r="W90" s="151"/>
      <c r="X90" s="151"/>
      <c r="Y90" s="127"/>
      <c r="Z90" s="127"/>
      <c r="AA90" s="127"/>
      <c r="AB90" s="127"/>
      <c r="AC90" s="127"/>
      <c r="AD90" s="127"/>
      <c r="AE90" s="127"/>
      <c r="AF90" s="127"/>
      <c r="AG90" s="127"/>
      <c r="AH90" s="127"/>
      <c r="AI90" s="127"/>
      <c r="AJ90" s="127"/>
      <c r="AK90" s="127"/>
      <c r="AL90" s="127"/>
      <c r="AM90" s="127"/>
      <c r="AN90" s="127"/>
      <c r="AO90" s="127"/>
      <c r="AP90" s="127"/>
      <c r="AQ90" s="127"/>
      <c r="AR90" s="127"/>
      <c r="AS90" s="127"/>
      <c r="AT90" s="127"/>
      <c r="AU90" s="127"/>
    </row>
    <row r="91" spans="8:47" s="36" customFormat="1" ht="12.75">
      <c r="H91" s="142"/>
      <c r="I91" s="142"/>
      <c r="J91" s="142"/>
      <c r="K91" s="142"/>
      <c r="L91" s="142"/>
      <c r="M91" s="142"/>
      <c r="N91" s="142"/>
      <c r="O91" s="151"/>
      <c r="P91" s="151"/>
      <c r="Q91" s="151"/>
      <c r="R91" s="151"/>
      <c r="S91" s="151"/>
      <c r="T91" s="151"/>
      <c r="U91" s="151"/>
      <c r="V91" s="151"/>
      <c r="W91" s="151"/>
      <c r="X91" s="151"/>
      <c r="Y91" s="127"/>
      <c r="Z91" s="127"/>
      <c r="AA91" s="127"/>
      <c r="AB91" s="127"/>
      <c r="AC91" s="127"/>
      <c r="AD91" s="127"/>
      <c r="AE91" s="127"/>
      <c r="AF91" s="127"/>
      <c r="AG91" s="127"/>
      <c r="AH91" s="127"/>
      <c r="AI91" s="127"/>
      <c r="AJ91" s="127"/>
      <c r="AK91" s="127"/>
      <c r="AL91" s="127"/>
      <c r="AM91" s="127"/>
      <c r="AN91" s="127"/>
      <c r="AO91" s="127"/>
      <c r="AP91" s="127"/>
      <c r="AQ91" s="127"/>
      <c r="AR91" s="127"/>
      <c r="AS91" s="127"/>
      <c r="AT91" s="127"/>
      <c r="AU91" s="127"/>
    </row>
    <row r="92" spans="8:47" s="36" customFormat="1" ht="12.75">
      <c r="H92" s="142"/>
      <c r="I92" s="142"/>
      <c r="J92" s="142"/>
      <c r="K92" s="142"/>
      <c r="L92" s="142"/>
      <c r="M92" s="142"/>
      <c r="N92" s="142"/>
      <c r="O92" s="151"/>
      <c r="P92" s="151"/>
      <c r="Q92" s="151"/>
      <c r="R92" s="151"/>
      <c r="S92" s="151"/>
      <c r="T92" s="151"/>
      <c r="U92" s="151"/>
      <c r="V92" s="151"/>
      <c r="W92" s="151"/>
      <c r="X92" s="151"/>
      <c r="Y92" s="127"/>
      <c r="Z92" s="127"/>
      <c r="AA92" s="127"/>
      <c r="AB92" s="127"/>
      <c r="AC92" s="127"/>
      <c r="AD92" s="127"/>
      <c r="AE92" s="127"/>
      <c r="AF92" s="127"/>
      <c r="AG92" s="127"/>
      <c r="AH92" s="127"/>
      <c r="AI92" s="127"/>
      <c r="AJ92" s="127"/>
      <c r="AK92" s="127"/>
      <c r="AL92" s="127"/>
      <c r="AM92" s="127"/>
      <c r="AN92" s="127"/>
      <c r="AO92" s="127"/>
      <c r="AP92" s="127"/>
      <c r="AQ92" s="127"/>
      <c r="AR92" s="127"/>
      <c r="AS92" s="127"/>
      <c r="AT92" s="127"/>
      <c r="AU92" s="127"/>
    </row>
    <row r="93" spans="8:47" s="36" customFormat="1" ht="12.75">
      <c r="H93" s="142"/>
      <c r="I93" s="142"/>
      <c r="J93" s="142"/>
      <c r="K93" s="142"/>
      <c r="L93" s="142"/>
      <c r="M93" s="142"/>
      <c r="N93" s="142"/>
      <c r="O93" s="151"/>
      <c r="P93" s="151"/>
      <c r="Q93" s="151"/>
      <c r="R93" s="151"/>
      <c r="S93" s="151"/>
      <c r="T93" s="151"/>
      <c r="U93" s="151"/>
      <c r="V93" s="151"/>
      <c r="W93" s="151"/>
      <c r="X93" s="151"/>
      <c r="Y93" s="127"/>
      <c r="Z93" s="127"/>
      <c r="AA93" s="127"/>
      <c r="AB93" s="127"/>
      <c r="AC93" s="127"/>
      <c r="AD93" s="127"/>
      <c r="AE93" s="127"/>
      <c r="AF93" s="127"/>
      <c r="AG93" s="127"/>
      <c r="AH93" s="127"/>
      <c r="AI93" s="127"/>
      <c r="AJ93" s="127"/>
      <c r="AK93" s="127"/>
      <c r="AL93" s="127"/>
      <c r="AM93" s="127"/>
      <c r="AN93" s="127"/>
      <c r="AO93" s="127"/>
      <c r="AP93" s="127"/>
      <c r="AQ93" s="127"/>
      <c r="AR93" s="127"/>
      <c r="AS93" s="127"/>
      <c r="AT93" s="127"/>
      <c r="AU93" s="127"/>
    </row>
    <row r="94" spans="8:47" s="36" customFormat="1" ht="12.75">
      <c r="H94" s="142"/>
      <c r="I94" s="142"/>
      <c r="J94" s="142"/>
      <c r="K94" s="142"/>
      <c r="L94" s="142"/>
      <c r="M94" s="142"/>
      <c r="N94" s="142"/>
      <c r="O94" s="151"/>
      <c r="P94" s="151"/>
      <c r="Q94" s="151"/>
      <c r="R94" s="151"/>
      <c r="S94" s="151"/>
      <c r="T94" s="151"/>
      <c r="U94" s="151"/>
      <c r="V94" s="151"/>
      <c r="W94" s="151"/>
      <c r="X94" s="151"/>
      <c r="Y94" s="127"/>
      <c r="Z94" s="127"/>
      <c r="AA94" s="127"/>
      <c r="AB94" s="127"/>
      <c r="AC94" s="127"/>
      <c r="AD94" s="127"/>
      <c r="AE94" s="127"/>
      <c r="AF94" s="127"/>
      <c r="AG94" s="127"/>
      <c r="AH94" s="127"/>
      <c r="AI94" s="127"/>
      <c r="AJ94" s="127"/>
      <c r="AK94" s="127"/>
      <c r="AL94" s="127"/>
      <c r="AM94" s="127"/>
      <c r="AN94" s="127"/>
      <c r="AO94" s="127"/>
      <c r="AP94" s="127"/>
      <c r="AQ94" s="127"/>
      <c r="AR94" s="127"/>
      <c r="AS94" s="127"/>
      <c r="AT94" s="127"/>
      <c r="AU94" s="127"/>
    </row>
    <row r="95" spans="8:47" s="36" customFormat="1" ht="12.75">
      <c r="H95" s="142"/>
      <c r="I95" s="142"/>
      <c r="J95" s="142"/>
      <c r="K95" s="142"/>
      <c r="L95" s="142"/>
      <c r="M95" s="142"/>
      <c r="N95" s="142"/>
      <c r="O95" s="151"/>
      <c r="P95" s="151"/>
      <c r="Q95" s="151"/>
      <c r="R95" s="151"/>
      <c r="S95" s="151"/>
      <c r="T95" s="151"/>
      <c r="U95" s="151"/>
      <c r="V95" s="151"/>
      <c r="W95" s="151"/>
      <c r="X95" s="151"/>
      <c r="Y95" s="127"/>
      <c r="Z95" s="127"/>
      <c r="AA95" s="127"/>
      <c r="AB95" s="127"/>
      <c r="AC95" s="127"/>
      <c r="AD95" s="127"/>
      <c r="AE95" s="127"/>
      <c r="AF95" s="127"/>
      <c r="AG95" s="127"/>
      <c r="AH95" s="127"/>
      <c r="AI95" s="127"/>
      <c r="AJ95" s="127"/>
      <c r="AK95" s="127"/>
      <c r="AL95" s="127"/>
      <c r="AM95" s="127"/>
      <c r="AN95" s="127"/>
      <c r="AO95" s="127"/>
      <c r="AP95" s="127"/>
      <c r="AQ95" s="127"/>
      <c r="AR95" s="127"/>
      <c r="AS95" s="127"/>
      <c r="AT95" s="127"/>
      <c r="AU95" s="127"/>
    </row>
    <row r="96" spans="8:47" s="36" customFormat="1" ht="12.75">
      <c r="H96" s="142"/>
      <c r="I96" s="142"/>
      <c r="J96" s="142"/>
      <c r="K96" s="142"/>
      <c r="L96" s="142"/>
      <c r="M96" s="142"/>
      <c r="N96" s="142"/>
      <c r="O96" s="151"/>
      <c r="P96" s="151"/>
      <c r="Q96" s="151"/>
      <c r="R96" s="151"/>
      <c r="S96" s="151"/>
      <c r="T96" s="151"/>
      <c r="U96" s="151"/>
      <c r="V96" s="151"/>
      <c r="W96" s="151"/>
      <c r="X96" s="151"/>
      <c r="Y96" s="127"/>
      <c r="Z96" s="127"/>
      <c r="AA96" s="127"/>
      <c r="AB96" s="127"/>
      <c r="AC96" s="127"/>
      <c r="AD96" s="127"/>
      <c r="AE96" s="127"/>
      <c r="AF96" s="127"/>
      <c r="AG96" s="127"/>
      <c r="AH96" s="127"/>
      <c r="AI96" s="127"/>
      <c r="AJ96" s="127"/>
      <c r="AK96" s="127"/>
      <c r="AL96" s="127"/>
      <c r="AM96" s="127"/>
      <c r="AN96" s="127"/>
      <c r="AO96" s="127"/>
      <c r="AP96" s="127"/>
      <c r="AQ96" s="127"/>
      <c r="AR96" s="127"/>
      <c r="AS96" s="127"/>
      <c r="AT96" s="127"/>
      <c r="AU96" s="127"/>
    </row>
    <row r="97" spans="8:47" s="36" customFormat="1" ht="12.75">
      <c r="H97" s="142"/>
      <c r="I97" s="142"/>
      <c r="J97" s="142"/>
      <c r="K97" s="142"/>
      <c r="L97" s="142"/>
      <c r="M97" s="142"/>
      <c r="N97" s="142"/>
      <c r="O97" s="151"/>
      <c r="P97" s="151"/>
      <c r="Q97" s="151"/>
      <c r="R97" s="151"/>
      <c r="S97" s="151"/>
      <c r="T97" s="151"/>
      <c r="U97" s="151"/>
      <c r="V97" s="151"/>
      <c r="W97" s="151"/>
      <c r="X97" s="151"/>
      <c r="Y97" s="127"/>
      <c r="Z97" s="127"/>
      <c r="AA97" s="127"/>
      <c r="AB97" s="127"/>
      <c r="AC97" s="127"/>
      <c r="AD97" s="127"/>
      <c r="AE97" s="127"/>
      <c r="AF97" s="127"/>
      <c r="AG97" s="127"/>
      <c r="AH97" s="127"/>
      <c r="AI97" s="127"/>
      <c r="AJ97" s="127"/>
      <c r="AK97" s="127"/>
      <c r="AL97" s="127"/>
      <c r="AM97" s="127"/>
      <c r="AN97" s="127"/>
      <c r="AO97" s="127"/>
      <c r="AP97" s="127"/>
      <c r="AQ97" s="127"/>
      <c r="AR97" s="127"/>
      <c r="AS97" s="127"/>
      <c r="AT97" s="127"/>
      <c r="AU97" s="127"/>
    </row>
    <row r="98" spans="8:47" s="36" customFormat="1" ht="12.75">
      <c r="H98" s="142"/>
      <c r="I98" s="142"/>
      <c r="J98" s="142"/>
      <c r="K98" s="142"/>
      <c r="L98" s="142"/>
      <c r="M98" s="142"/>
      <c r="N98" s="142"/>
      <c r="O98" s="151"/>
      <c r="P98" s="151"/>
      <c r="Q98" s="151"/>
      <c r="R98" s="151"/>
      <c r="S98" s="151"/>
      <c r="T98" s="151"/>
      <c r="U98" s="151"/>
      <c r="V98" s="151"/>
      <c r="W98" s="151"/>
      <c r="X98" s="151"/>
      <c r="Y98" s="127"/>
      <c r="Z98" s="127"/>
      <c r="AA98" s="127"/>
      <c r="AB98" s="127"/>
      <c r="AC98" s="127"/>
      <c r="AD98" s="127"/>
      <c r="AE98" s="127"/>
      <c r="AF98" s="127"/>
      <c r="AG98" s="127"/>
      <c r="AH98" s="127"/>
      <c r="AI98" s="127"/>
      <c r="AJ98" s="127"/>
      <c r="AK98" s="127"/>
      <c r="AL98" s="127"/>
      <c r="AM98" s="127"/>
      <c r="AN98" s="127"/>
      <c r="AO98" s="127"/>
      <c r="AP98" s="127"/>
      <c r="AQ98" s="127"/>
      <c r="AR98" s="127"/>
      <c r="AS98" s="127"/>
      <c r="AT98" s="127"/>
      <c r="AU98" s="127"/>
    </row>
    <row r="99" spans="8:47" s="36" customFormat="1" ht="12.75">
      <c r="H99" s="142"/>
      <c r="I99" s="142"/>
      <c r="J99" s="142"/>
      <c r="K99" s="142"/>
      <c r="L99" s="142"/>
      <c r="M99" s="142"/>
      <c r="N99" s="142"/>
      <c r="O99" s="151"/>
      <c r="P99" s="151"/>
      <c r="Q99" s="151"/>
      <c r="R99" s="151"/>
      <c r="S99" s="151"/>
      <c r="T99" s="151"/>
      <c r="U99" s="151"/>
      <c r="V99" s="151"/>
      <c r="W99" s="151"/>
      <c r="X99" s="151"/>
      <c r="Y99" s="127"/>
      <c r="Z99" s="127"/>
      <c r="AA99" s="127"/>
      <c r="AB99" s="127"/>
      <c r="AC99" s="127"/>
      <c r="AD99" s="127"/>
      <c r="AE99" s="127"/>
      <c r="AF99" s="127"/>
      <c r="AG99" s="127"/>
      <c r="AH99" s="127"/>
      <c r="AI99" s="127"/>
      <c r="AJ99" s="127"/>
      <c r="AK99" s="127"/>
      <c r="AL99" s="127"/>
      <c r="AM99" s="127"/>
      <c r="AN99" s="127"/>
      <c r="AO99" s="127"/>
      <c r="AP99" s="127"/>
      <c r="AQ99" s="127"/>
      <c r="AR99" s="127"/>
      <c r="AS99" s="127"/>
      <c r="AT99" s="127"/>
      <c r="AU99" s="127"/>
    </row>
    <row r="100" spans="8:47" s="36" customFormat="1" ht="12.75">
      <c r="H100" s="142"/>
      <c r="I100" s="142"/>
      <c r="J100" s="142"/>
      <c r="K100" s="142"/>
      <c r="L100" s="142"/>
      <c r="M100" s="142"/>
      <c r="N100" s="142"/>
      <c r="O100" s="151"/>
      <c r="P100" s="151"/>
      <c r="Q100" s="151"/>
      <c r="R100" s="151"/>
      <c r="S100" s="151"/>
      <c r="T100" s="151"/>
      <c r="U100" s="151"/>
      <c r="V100" s="151"/>
      <c r="W100" s="151"/>
      <c r="X100" s="151"/>
      <c r="Y100" s="127"/>
      <c r="Z100" s="127"/>
      <c r="AA100" s="127"/>
      <c r="AB100" s="127"/>
      <c r="AC100" s="127"/>
      <c r="AD100" s="127"/>
      <c r="AE100" s="127"/>
      <c r="AF100" s="127"/>
      <c r="AG100" s="127"/>
      <c r="AH100" s="127"/>
      <c r="AI100" s="127"/>
      <c r="AJ100" s="127"/>
      <c r="AK100" s="127"/>
      <c r="AL100" s="127"/>
      <c r="AM100" s="127"/>
      <c r="AN100" s="127"/>
      <c r="AO100" s="127"/>
      <c r="AP100" s="127"/>
      <c r="AQ100" s="127"/>
      <c r="AR100" s="127"/>
      <c r="AS100" s="127"/>
      <c r="AT100" s="127"/>
      <c r="AU100" s="127"/>
    </row>
    <row r="101" spans="8:47" s="36" customFormat="1" ht="12.75">
      <c r="H101" s="142"/>
      <c r="I101" s="142"/>
      <c r="J101" s="142"/>
      <c r="K101" s="142"/>
      <c r="L101" s="142"/>
      <c r="M101" s="142"/>
      <c r="N101" s="142"/>
      <c r="O101" s="151"/>
      <c r="P101" s="151"/>
      <c r="Q101" s="151"/>
      <c r="R101" s="151"/>
      <c r="S101" s="151"/>
      <c r="T101" s="151"/>
      <c r="U101" s="151"/>
      <c r="V101" s="151"/>
      <c r="W101" s="151"/>
      <c r="X101" s="151"/>
      <c r="Y101" s="127"/>
      <c r="Z101" s="127"/>
      <c r="AA101" s="127"/>
      <c r="AB101" s="127"/>
      <c r="AC101" s="127"/>
      <c r="AD101" s="127"/>
      <c r="AE101" s="127"/>
      <c r="AF101" s="127"/>
      <c r="AG101" s="127"/>
      <c r="AH101" s="127"/>
      <c r="AI101" s="127"/>
      <c r="AJ101" s="127"/>
      <c r="AK101" s="127"/>
      <c r="AL101" s="127"/>
      <c r="AM101" s="127"/>
      <c r="AN101" s="127"/>
      <c r="AO101" s="127"/>
      <c r="AP101" s="127"/>
      <c r="AQ101" s="127"/>
      <c r="AR101" s="127"/>
      <c r="AS101" s="127"/>
      <c r="AT101" s="127"/>
      <c r="AU101" s="127"/>
    </row>
    <row r="102" spans="8:47" s="36" customFormat="1" ht="12.75">
      <c r="H102" s="142"/>
      <c r="I102" s="142"/>
      <c r="J102" s="142"/>
      <c r="K102" s="142"/>
      <c r="L102" s="142"/>
      <c r="M102" s="142"/>
      <c r="N102" s="142"/>
      <c r="O102" s="151"/>
      <c r="P102" s="151"/>
      <c r="Q102" s="151"/>
      <c r="R102" s="151"/>
      <c r="S102" s="151"/>
      <c r="T102" s="151"/>
      <c r="U102" s="151"/>
      <c r="V102" s="151"/>
      <c r="W102" s="151"/>
      <c r="X102" s="151"/>
      <c r="Y102" s="127"/>
      <c r="Z102" s="127"/>
      <c r="AA102" s="127"/>
      <c r="AB102" s="127"/>
      <c r="AC102" s="127"/>
      <c r="AD102" s="127"/>
      <c r="AE102" s="127"/>
      <c r="AF102" s="127"/>
      <c r="AG102" s="127"/>
      <c r="AH102" s="127"/>
      <c r="AI102" s="127"/>
      <c r="AJ102" s="127"/>
      <c r="AK102" s="127"/>
      <c r="AL102" s="127"/>
      <c r="AM102" s="127"/>
      <c r="AN102" s="127"/>
      <c r="AO102" s="127"/>
      <c r="AP102" s="127"/>
      <c r="AQ102" s="127"/>
      <c r="AR102" s="127"/>
      <c r="AS102" s="127"/>
      <c r="AT102" s="127"/>
      <c r="AU102" s="127"/>
    </row>
    <row r="103" spans="8:47" s="36" customFormat="1" ht="12.75">
      <c r="H103" s="142"/>
      <c r="I103" s="142"/>
      <c r="J103" s="142"/>
      <c r="K103" s="142"/>
      <c r="L103" s="142"/>
      <c r="M103" s="142"/>
      <c r="N103" s="142"/>
      <c r="O103" s="151"/>
      <c r="P103" s="151"/>
      <c r="Q103" s="151"/>
      <c r="R103" s="151"/>
      <c r="S103" s="151"/>
      <c r="T103" s="151"/>
      <c r="U103" s="151"/>
      <c r="V103" s="151"/>
      <c r="W103" s="151"/>
      <c r="X103" s="151"/>
      <c r="Y103" s="127"/>
      <c r="Z103" s="127"/>
      <c r="AA103" s="127"/>
      <c r="AB103" s="127"/>
      <c r="AC103" s="127"/>
      <c r="AD103" s="127"/>
      <c r="AE103" s="127"/>
      <c r="AF103" s="127"/>
      <c r="AG103" s="127"/>
      <c r="AH103" s="127"/>
      <c r="AI103" s="127"/>
      <c r="AJ103" s="127"/>
      <c r="AK103" s="127"/>
      <c r="AL103" s="127"/>
      <c r="AM103" s="127"/>
      <c r="AN103" s="127"/>
      <c r="AO103" s="127"/>
      <c r="AP103" s="127"/>
      <c r="AQ103" s="127"/>
      <c r="AR103" s="127"/>
      <c r="AS103" s="127"/>
      <c r="AT103" s="127"/>
      <c r="AU103" s="127"/>
    </row>
    <row r="104" spans="8:47" s="36" customFormat="1" ht="12.75">
      <c r="H104" s="142"/>
      <c r="I104" s="142"/>
      <c r="J104" s="142"/>
      <c r="K104" s="142"/>
      <c r="L104" s="142"/>
      <c r="M104" s="142"/>
      <c r="N104" s="142"/>
      <c r="O104" s="151"/>
      <c r="P104" s="151"/>
      <c r="Q104" s="151"/>
      <c r="R104" s="151"/>
      <c r="S104" s="151"/>
      <c r="T104" s="151"/>
      <c r="U104" s="151"/>
      <c r="V104" s="151"/>
      <c r="W104" s="151"/>
      <c r="X104" s="151"/>
      <c r="Y104" s="127"/>
      <c r="Z104" s="127"/>
      <c r="AA104" s="127"/>
      <c r="AB104" s="127"/>
      <c r="AC104" s="127"/>
      <c r="AD104" s="127"/>
      <c r="AE104" s="127"/>
      <c r="AF104" s="127"/>
      <c r="AG104" s="127"/>
      <c r="AH104" s="127"/>
      <c r="AI104" s="127"/>
      <c r="AJ104" s="127"/>
      <c r="AK104" s="127"/>
      <c r="AL104" s="127"/>
      <c r="AM104" s="127"/>
      <c r="AN104" s="127"/>
      <c r="AO104" s="127"/>
      <c r="AP104" s="127"/>
      <c r="AQ104" s="127"/>
      <c r="AR104" s="127"/>
      <c r="AS104" s="127"/>
      <c r="AT104" s="127"/>
      <c r="AU104" s="127"/>
    </row>
    <row r="105" spans="8:47" s="36" customFormat="1" ht="12.75">
      <c r="H105" s="142"/>
      <c r="I105" s="142"/>
      <c r="J105" s="142"/>
      <c r="K105" s="142"/>
      <c r="L105" s="142"/>
      <c r="M105" s="142"/>
      <c r="N105" s="142"/>
      <c r="O105" s="151"/>
      <c r="P105" s="151"/>
      <c r="Q105" s="151"/>
      <c r="R105" s="151"/>
      <c r="S105" s="151"/>
      <c r="T105" s="151"/>
      <c r="U105" s="151"/>
      <c r="V105" s="151"/>
      <c r="W105" s="151"/>
      <c r="X105" s="151"/>
      <c r="Y105" s="127"/>
      <c r="Z105" s="127"/>
      <c r="AA105" s="127"/>
      <c r="AB105" s="127"/>
      <c r="AC105" s="127"/>
      <c r="AD105" s="127"/>
      <c r="AE105" s="127"/>
      <c r="AF105" s="127"/>
      <c r="AG105" s="127"/>
      <c r="AH105" s="127"/>
      <c r="AI105" s="127"/>
      <c r="AJ105" s="127"/>
      <c r="AK105" s="127"/>
      <c r="AL105" s="127"/>
      <c r="AM105" s="127"/>
      <c r="AN105" s="127"/>
      <c r="AO105" s="127"/>
      <c r="AP105" s="127"/>
      <c r="AQ105" s="127"/>
      <c r="AR105" s="127"/>
      <c r="AS105" s="127"/>
      <c r="AT105" s="127"/>
      <c r="AU105" s="127"/>
    </row>
    <row r="106" spans="8:47" s="36" customFormat="1" ht="12.75">
      <c r="H106" s="142"/>
      <c r="I106" s="142"/>
      <c r="J106" s="142"/>
      <c r="K106" s="142"/>
      <c r="L106" s="142"/>
      <c r="M106" s="142"/>
      <c r="N106" s="142"/>
      <c r="O106" s="151"/>
      <c r="P106" s="151"/>
      <c r="Q106" s="151"/>
      <c r="R106" s="151"/>
      <c r="S106" s="151"/>
      <c r="T106" s="151"/>
      <c r="U106" s="151"/>
      <c r="V106" s="151"/>
      <c r="W106" s="151"/>
      <c r="X106" s="151"/>
      <c r="Y106" s="127"/>
      <c r="Z106" s="127"/>
      <c r="AA106" s="127"/>
      <c r="AB106" s="127"/>
      <c r="AC106" s="127"/>
      <c r="AD106" s="127"/>
      <c r="AE106" s="127"/>
      <c r="AF106" s="127"/>
      <c r="AG106" s="127"/>
      <c r="AH106" s="127"/>
      <c r="AI106" s="127"/>
      <c r="AJ106" s="127"/>
      <c r="AK106" s="127"/>
      <c r="AL106" s="127"/>
      <c r="AM106" s="127"/>
      <c r="AN106" s="127"/>
      <c r="AO106" s="127"/>
      <c r="AP106" s="127"/>
      <c r="AQ106" s="127"/>
      <c r="AR106" s="127"/>
      <c r="AS106" s="127"/>
      <c r="AT106" s="127"/>
      <c r="AU106" s="127"/>
    </row>
    <row r="107" spans="8:47" s="36" customFormat="1" ht="12.75">
      <c r="H107" s="142"/>
      <c r="I107" s="142"/>
      <c r="J107" s="142"/>
      <c r="K107" s="142"/>
      <c r="L107" s="142"/>
      <c r="M107" s="142"/>
      <c r="N107" s="142"/>
      <c r="O107" s="151"/>
      <c r="P107" s="151"/>
      <c r="Q107" s="151"/>
      <c r="R107" s="151"/>
      <c r="S107" s="151"/>
      <c r="T107" s="151"/>
      <c r="U107" s="151"/>
      <c r="V107" s="151"/>
      <c r="W107" s="151"/>
      <c r="X107" s="151"/>
      <c r="Y107" s="127"/>
      <c r="Z107" s="127"/>
      <c r="AA107" s="127"/>
      <c r="AB107" s="127"/>
      <c r="AC107" s="127"/>
      <c r="AD107" s="127"/>
      <c r="AE107" s="127"/>
      <c r="AF107" s="127"/>
      <c r="AG107" s="127"/>
      <c r="AH107" s="127"/>
      <c r="AI107" s="127"/>
      <c r="AJ107" s="127"/>
      <c r="AK107" s="127"/>
      <c r="AL107" s="127"/>
      <c r="AM107" s="127"/>
      <c r="AN107" s="127"/>
      <c r="AO107" s="127"/>
      <c r="AP107" s="127"/>
      <c r="AQ107" s="127"/>
      <c r="AR107" s="127"/>
      <c r="AS107" s="127"/>
      <c r="AT107" s="127"/>
      <c r="AU107" s="127"/>
    </row>
    <row r="108" spans="8:47" s="36" customFormat="1" ht="12.75">
      <c r="H108" s="142"/>
      <c r="I108" s="142"/>
      <c r="J108" s="142"/>
      <c r="K108" s="142"/>
      <c r="L108" s="142"/>
      <c r="M108" s="142"/>
      <c r="N108" s="142"/>
      <c r="O108" s="151"/>
      <c r="P108" s="151"/>
      <c r="Q108" s="151"/>
      <c r="R108" s="151"/>
      <c r="S108" s="151"/>
      <c r="T108" s="151"/>
      <c r="U108" s="151"/>
      <c r="V108" s="151"/>
      <c r="W108" s="151"/>
      <c r="X108" s="151"/>
      <c r="Y108" s="127"/>
      <c r="Z108" s="127"/>
      <c r="AA108" s="127"/>
      <c r="AB108" s="127"/>
      <c r="AC108" s="127"/>
      <c r="AD108" s="127"/>
      <c r="AE108" s="127"/>
      <c r="AF108" s="127"/>
      <c r="AG108" s="127"/>
      <c r="AH108" s="127"/>
      <c r="AI108" s="127"/>
      <c r="AJ108" s="127"/>
      <c r="AK108" s="127"/>
      <c r="AL108" s="127"/>
      <c r="AM108" s="127"/>
      <c r="AN108" s="127"/>
      <c r="AO108" s="127"/>
      <c r="AP108" s="127"/>
      <c r="AQ108" s="127"/>
      <c r="AR108" s="127"/>
      <c r="AS108" s="127"/>
      <c r="AT108" s="127"/>
      <c r="AU108" s="127"/>
    </row>
    <row r="109" spans="8:47" s="36" customFormat="1" ht="12.75">
      <c r="H109" s="142"/>
      <c r="I109" s="142"/>
      <c r="J109" s="142"/>
      <c r="K109" s="142"/>
      <c r="L109" s="142"/>
      <c r="M109" s="142"/>
      <c r="N109" s="142"/>
      <c r="O109" s="151"/>
      <c r="P109" s="151"/>
      <c r="Q109" s="151"/>
      <c r="R109" s="151"/>
      <c r="S109" s="151"/>
      <c r="T109" s="151"/>
      <c r="U109" s="151"/>
      <c r="V109" s="151"/>
      <c r="W109" s="151"/>
      <c r="X109" s="151"/>
      <c r="Y109" s="127"/>
      <c r="Z109" s="127"/>
      <c r="AA109" s="127"/>
      <c r="AB109" s="127"/>
      <c r="AC109" s="127"/>
      <c r="AD109" s="127"/>
      <c r="AE109" s="127"/>
      <c r="AF109" s="127"/>
      <c r="AG109" s="127"/>
      <c r="AH109" s="127"/>
      <c r="AI109" s="127"/>
      <c r="AJ109" s="127"/>
      <c r="AK109" s="127"/>
      <c r="AL109" s="127"/>
      <c r="AM109" s="127"/>
      <c r="AN109" s="127"/>
      <c r="AO109" s="127"/>
      <c r="AP109" s="127"/>
      <c r="AQ109" s="127"/>
      <c r="AR109" s="127"/>
      <c r="AS109" s="127"/>
      <c r="AT109" s="127"/>
      <c r="AU109" s="127"/>
    </row>
    <row r="110" spans="8:47" s="36" customFormat="1" ht="12.75">
      <c r="H110" s="142"/>
      <c r="I110" s="142"/>
      <c r="J110" s="142"/>
      <c r="K110" s="142"/>
      <c r="L110" s="142"/>
      <c r="M110" s="142"/>
      <c r="N110" s="142"/>
      <c r="O110" s="151"/>
      <c r="P110" s="151"/>
      <c r="Q110" s="151"/>
      <c r="R110" s="151"/>
      <c r="S110" s="151"/>
      <c r="T110" s="151"/>
      <c r="U110" s="151"/>
      <c r="V110" s="151"/>
      <c r="W110" s="151"/>
      <c r="X110" s="151"/>
      <c r="Y110" s="127"/>
      <c r="Z110" s="127"/>
      <c r="AA110" s="127"/>
      <c r="AB110" s="127"/>
      <c r="AC110" s="127"/>
      <c r="AD110" s="127"/>
      <c r="AE110" s="127"/>
      <c r="AF110" s="127"/>
      <c r="AG110" s="127"/>
      <c r="AH110" s="127"/>
      <c r="AI110" s="127"/>
      <c r="AJ110" s="127"/>
      <c r="AK110" s="127"/>
      <c r="AL110" s="127"/>
      <c r="AM110" s="127"/>
      <c r="AN110" s="127"/>
      <c r="AO110" s="127"/>
      <c r="AP110" s="127"/>
      <c r="AQ110" s="127"/>
      <c r="AR110" s="127"/>
      <c r="AS110" s="127"/>
      <c r="AT110" s="127"/>
      <c r="AU110" s="127"/>
    </row>
    <row r="111" spans="8:47" s="36" customFormat="1" ht="12.75">
      <c r="H111" s="142"/>
      <c r="I111" s="142"/>
      <c r="J111" s="142"/>
      <c r="K111" s="142"/>
      <c r="L111" s="142"/>
      <c r="M111" s="142"/>
      <c r="N111" s="142"/>
      <c r="O111" s="151"/>
      <c r="P111" s="151"/>
      <c r="Q111" s="151"/>
      <c r="R111" s="151"/>
      <c r="S111" s="151"/>
      <c r="T111" s="151"/>
      <c r="U111" s="151"/>
      <c r="V111" s="151"/>
      <c r="W111" s="151"/>
      <c r="X111" s="151"/>
      <c r="Y111" s="127"/>
      <c r="Z111" s="127"/>
      <c r="AA111" s="127"/>
      <c r="AB111" s="127"/>
      <c r="AC111" s="127"/>
      <c r="AD111" s="127"/>
      <c r="AE111" s="127"/>
      <c r="AF111" s="127"/>
      <c r="AG111" s="127"/>
      <c r="AH111" s="127"/>
      <c r="AI111" s="127"/>
      <c r="AJ111" s="127"/>
      <c r="AK111" s="127"/>
      <c r="AL111" s="127"/>
      <c r="AM111" s="127"/>
      <c r="AN111" s="127"/>
      <c r="AO111" s="127"/>
      <c r="AP111" s="127"/>
      <c r="AQ111" s="127"/>
      <c r="AR111" s="127"/>
      <c r="AS111" s="127"/>
      <c r="AT111" s="127"/>
      <c r="AU111" s="127"/>
    </row>
    <row r="112" spans="8:47" s="36" customFormat="1" ht="12.75">
      <c r="H112" s="142"/>
      <c r="I112" s="142"/>
      <c r="J112" s="142"/>
      <c r="K112" s="142"/>
      <c r="L112" s="142"/>
      <c r="M112" s="142"/>
      <c r="N112" s="142"/>
      <c r="O112" s="151"/>
      <c r="P112" s="151"/>
      <c r="Q112" s="151"/>
      <c r="R112" s="151"/>
      <c r="S112" s="151"/>
      <c r="T112" s="151"/>
      <c r="U112" s="151"/>
      <c r="V112" s="151"/>
      <c r="W112" s="151"/>
      <c r="X112" s="151"/>
      <c r="Y112" s="127"/>
      <c r="Z112" s="127"/>
      <c r="AA112" s="127"/>
      <c r="AB112" s="127"/>
      <c r="AC112" s="127"/>
      <c r="AD112" s="127"/>
      <c r="AE112" s="127"/>
      <c r="AF112" s="127"/>
      <c r="AG112" s="127"/>
      <c r="AH112" s="127"/>
      <c r="AI112" s="127"/>
      <c r="AJ112" s="127"/>
      <c r="AK112" s="127"/>
      <c r="AL112" s="127"/>
      <c r="AM112" s="127"/>
      <c r="AN112" s="127"/>
      <c r="AO112" s="127"/>
      <c r="AP112" s="127"/>
      <c r="AQ112" s="127"/>
      <c r="AR112" s="127"/>
      <c r="AS112" s="127"/>
      <c r="AT112" s="127"/>
      <c r="AU112" s="127"/>
    </row>
    <row r="113" spans="8:47" s="36" customFormat="1" ht="12.75">
      <c r="H113" s="142"/>
      <c r="I113" s="142"/>
      <c r="J113" s="142"/>
      <c r="K113" s="142"/>
      <c r="L113" s="142"/>
      <c r="M113" s="142"/>
      <c r="N113" s="142"/>
      <c r="O113" s="151"/>
      <c r="P113" s="151"/>
      <c r="Q113" s="151"/>
      <c r="R113" s="151"/>
      <c r="S113" s="151"/>
      <c r="T113" s="151"/>
      <c r="U113" s="151"/>
      <c r="V113" s="151"/>
      <c r="W113" s="151"/>
      <c r="X113" s="151"/>
      <c r="Y113" s="127"/>
      <c r="Z113" s="127"/>
      <c r="AA113" s="127"/>
      <c r="AB113" s="127"/>
      <c r="AC113" s="127"/>
      <c r="AD113" s="127"/>
      <c r="AE113" s="127"/>
      <c r="AF113" s="127"/>
      <c r="AG113" s="127"/>
      <c r="AH113" s="127"/>
      <c r="AI113" s="127"/>
      <c r="AJ113" s="127"/>
      <c r="AK113" s="127"/>
      <c r="AL113" s="127"/>
      <c r="AM113" s="127"/>
      <c r="AN113" s="127"/>
      <c r="AO113" s="127"/>
      <c r="AP113" s="127"/>
      <c r="AQ113" s="127"/>
      <c r="AR113" s="127"/>
      <c r="AS113" s="127"/>
      <c r="AT113" s="127"/>
      <c r="AU113" s="127"/>
    </row>
    <row r="114" spans="8:47" s="36" customFormat="1" ht="12.75">
      <c r="H114" s="142"/>
      <c r="I114" s="142"/>
      <c r="J114" s="142"/>
      <c r="K114" s="142"/>
      <c r="L114" s="142"/>
      <c r="M114" s="142"/>
      <c r="N114" s="142"/>
      <c r="O114" s="151"/>
      <c r="P114" s="151"/>
      <c r="Q114" s="151"/>
      <c r="R114" s="151"/>
      <c r="S114" s="151"/>
      <c r="T114" s="151"/>
      <c r="U114" s="151"/>
      <c r="V114" s="151"/>
      <c r="W114" s="151"/>
      <c r="X114" s="151"/>
      <c r="Y114" s="127"/>
      <c r="Z114" s="127"/>
      <c r="AA114" s="127"/>
      <c r="AB114" s="127"/>
      <c r="AC114" s="127"/>
      <c r="AD114" s="127"/>
      <c r="AE114" s="127"/>
      <c r="AF114" s="127"/>
      <c r="AG114" s="127"/>
      <c r="AH114" s="127"/>
      <c r="AI114" s="127"/>
      <c r="AJ114" s="127"/>
      <c r="AK114" s="127"/>
      <c r="AL114" s="127"/>
      <c r="AM114" s="127"/>
      <c r="AN114" s="127"/>
      <c r="AO114" s="127"/>
      <c r="AP114" s="127"/>
      <c r="AQ114" s="127"/>
      <c r="AR114" s="127"/>
      <c r="AS114" s="127"/>
      <c r="AT114" s="127"/>
      <c r="AU114" s="127"/>
    </row>
    <row r="115" spans="8:47" s="36" customFormat="1" ht="12.75">
      <c r="H115" s="142"/>
      <c r="I115" s="142"/>
      <c r="J115" s="142"/>
      <c r="K115" s="142"/>
      <c r="L115" s="142"/>
      <c r="M115" s="142"/>
      <c r="N115" s="142"/>
      <c r="O115" s="151"/>
      <c r="P115" s="151"/>
      <c r="Q115" s="151"/>
      <c r="R115" s="151"/>
      <c r="S115" s="151"/>
      <c r="T115" s="151"/>
      <c r="U115" s="151"/>
      <c r="V115" s="151"/>
      <c r="W115" s="151"/>
      <c r="X115" s="151"/>
      <c r="Y115" s="127"/>
      <c r="Z115" s="127"/>
      <c r="AA115" s="127"/>
      <c r="AB115" s="127"/>
      <c r="AC115" s="127"/>
      <c r="AD115" s="127"/>
      <c r="AE115" s="127"/>
      <c r="AF115" s="127"/>
      <c r="AG115" s="127"/>
      <c r="AH115" s="127"/>
      <c r="AI115" s="127"/>
      <c r="AJ115" s="127"/>
      <c r="AK115" s="127"/>
      <c r="AL115" s="127"/>
      <c r="AM115" s="127"/>
      <c r="AN115" s="127"/>
      <c r="AO115" s="127"/>
      <c r="AP115" s="127"/>
      <c r="AQ115" s="127"/>
      <c r="AR115" s="127"/>
      <c r="AS115" s="127"/>
      <c r="AT115" s="127"/>
      <c r="AU115" s="127"/>
    </row>
    <row r="116" spans="8:47" s="36" customFormat="1" ht="12.75">
      <c r="H116" s="142"/>
      <c r="I116" s="142"/>
      <c r="J116" s="142"/>
      <c r="K116" s="142"/>
      <c r="L116" s="142"/>
      <c r="M116" s="142"/>
      <c r="N116" s="142"/>
      <c r="O116" s="151"/>
      <c r="P116" s="151"/>
      <c r="Q116" s="151"/>
      <c r="R116" s="151"/>
      <c r="S116" s="151"/>
      <c r="T116" s="151"/>
      <c r="U116" s="151"/>
      <c r="V116" s="151"/>
      <c r="W116" s="151"/>
      <c r="X116" s="151"/>
      <c r="Y116" s="127"/>
      <c r="Z116" s="127"/>
      <c r="AA116" s="127"/>
      <c r="AB116" s="127"/>
      <c r="AC116" s="127"/>
      <c r="AD116" s="127"/>
      <c r="AE116" s="127"/>
      <c r="AF116" s="127"/>
      <c r="AG116" s="127"/>
      <c r="AH116" s="127"/>
      <c r="AI116" s="127"/>
      <c r="AJ116" s="127"/>
      <c r="AK116" s="127"/>
      <c r="AL116" s="127"/>
      <c r="AM116" s="127"/>
      <c r="AN116" s="127"/>
      <c r="AO116" s="127"/>
      <c r="AP116" s="127"/>
      <c r="AQ116" s="127"/>
      <c r="AR116" s="127"/>
      <c r="AS116" s="127"/>
      <c r="AT116" s="127"/>
      <c r="AU116" s="127"/>
    </row>
    <row r="117" spans="8:47" s="36" customFormat="1" ht="12.75">
      <c r="H117" s="142"/>
      <c r="I117" s="142"/>
      <c r="J117" s="142"/>
      <c r="K117" s="142"/>
      <c r="L117" s="142"/>
      <c r="M117" s="142"/>
      <c r="N117" s="142"/>
      <c r="O117" s="151"/>
      <c r="P117" s="151"/>
      <c r="Q117" s="151"/>
      <c r="R117" s="151"/>
      <c r="S117" s="151"/>
      <c r="T117" s="151"/>
      <c r="U117" s="151"/>
      <c r="V117" s="151"/>
      <c r="W117" s="151"/>
      <c r="X117" s="151"/>
      <c r="Y117" s="127"/>
      <c r="Z117" s="127"/>
      <c r="AA117" s="127"/>
      <c r="AB117" s="127"/>
      <c r="AC117" s="127"/>
      <c r="AD117" s="127"/>
      <c r="AE117" s="127"/>
      <c r="AF117" s="127"/>
      <c r="AG117" s="127"/>
      <c r="AH117" s="127"/>
      <c r="AI117" s="127"/>
      <c r="AJ117" s="127"/>
      <c r="AK117" s="127"/>
      <c r="AL117" s="127"/>
      <c r="AM117" s="127"/>
      <c r="AN117" s="127"/>
      <c r="AO117" s="127"/>
      <c r="AP117" s="127"/>
      <c r="AQ117" s="127"/>
      <c r="AR117" s="127"/>
      <c r="AS117" s="127"/>
      <c r="AT117" s="127"/>
      <c r="AU117" s="127"/>
    </row>
    <row r="118" spans="8:47" s="36" customFormat="1" ht="12.75">
      <c r="H118" s="142"/>
      <c r="I118" s="142"/>
      <c r="J118" s="142"/>
      <c r="K118" s="142"/>
      <c r="L118" s="142"/>
      <c r="M118" s="142"/>
      <c r="N118" s="142"/>
      <c r="O118" s="151"/>
      <c r="P118" s="151"/>
      <c r="Q118" s="151"/>
      <c r="R118" s="151"/>
      <c r="S118" s="151"/>
      <c r="T118" s="151"/>
      <c r="U118" s="151"/>
      <c r="V118" s="151"/>
      <c r="W118" s="151"/>
      <c r="X118" s="151"/>
      <c r="Y118" s="127"/>
      <c r="Z118" s="127"/>
      <c r="AA118" s="127"/>
      <c r="AB118" s="127"/>
      <c r="AC118" s="127"/>
      <c r="AD118" s="127"/>
      <c r="AE118" s="127"/>
      <c r="AF118" s="127"/>
      <c r="AG118" s="127"/>
      <c r="AH118" s="127"/>
      <c r="AI118" s="127"/>
      <c r="AJ118" s="127"/>
      <c r="AK118" s="127"/>
      <c r="AL118" s="127"/>
      <c r="AM118" s="127"/>
      <c r="AN118" s="127"/>
      <c r="AO118" s="127"/>
      <c r="AP118" s="127"/>
      <c r="AQ118" s="127"/>
      <c r="AR118" s="127"/>
      <c r="AS118" s="127"/>
      <c r="AT118" s="127"/>
      <c r="AU118" s="127"/>
    </row>
    <row r="119" spans="8:47" s="36" customFormat="1" ht="12.75">
      <c r="H119" s="142"/>
      <c r="I119" s="142"/>
      <c r="J119" s="142"/>
      <c r="K119" s="142"/>
      <c r="L119" s="142"/>
      <c r="M119" s="142"/>
      <c r="N119" s="142"/>
      <c r="O119" s="151"/>
      <c r="P119" s="151"/>
      <c r="Q119" s="151"/>
      <c r="R119" s="151"/>
      <c r="S119" s="151"/>
      <c r="T119" s="151"/>
      <c r="U119" s="151"/>
      <c r="V119" s="151"/>
      <c r="W119" s="151"/>
      <c r="X119" s="151"/>
      <c r="Y119" s="127"/>
      <c r="Z119" s="127"/>
      <c r="AA119" s="127"/>
      <c r="AB119" s="127"/>
      <c r="AC119" s="127"/>
      <c r="AD119" s="127"/>
      <c r="AE119" s="127"/>
      <c r="AF119" s="127"/>
      <c r="AG119" s="127"/>
      <c r="AH119" s="127"/>
      <c r="AI119" s="127"/>
      <c r="AJ119" s="127"/>
      <c r="AK119" s="127"/>
      <c r="AL119" s="127"/>
      <c r="AM119" s="127"/>
      <c r="AN119" s="127"/>
      <c r="AO119" s="127"/>
      <c r="AP119" s="127"/>
      <c r="AQ119" s="127"/>
      <c r="AR119" s="127"/>
      <c r="AS119" s="127"/>
      <c r="AT119" s="127"/>
      <c r="AU119" s="127"/>
    </row>
    <row r="120" spans="8:47" s="36" customFormat="1" ht="12.75">
      <c r="H120" s="142"/>
      <c r="I120" s="142"/>
      <c r="J120" s="142"/>
      <c r="K120" s="142"/>
      <c r="L120" s="142"/>
      <c r="M120" s="142"/>
      <c r="N120" s="142"/>
      <c r="O120" s="151"/>
      <c r="P120" s="151"/>
      <c r="Q120" s="151"/>
      <c r="R120" s="151"/>
      <c r="S120" s="151"/>
      <c r="T120" s="151"/>
      <c r="U120" s="151"/>
      <c r="V120" s="151"/>
      <c r="W120" s="151"/>
      <c r="X120" s="151"/>
      <c r="Y120" s="127"/>
      <c r="Z120" s="127"/>
      <c r="AA120" s="127"/>
      <c r="AB120" s="127"/>
      <c r="AC120" s="127"/>
      <c r="AD120" s="127"/>
      <c r="AE120" s="127"/>
      <c r="AF120" s="127"/>
      <c r="AG120" s="127"/>
      <c r="AH120" s="127"/>
      <c r="AI120" s="127"/>
      <c r="AJ120" s="127"/>
      <c r="AK120" s="127"/>
      <c r="AL120" s="127"/>
      <c r="AM120" s="127"/>
      <c r="AN120" s="127"/>
      <c r="AO120" s="127"/>
      <c r="AP120" s="127"/>
      <c r="AQ120" s="127"/>
      <c r="AR120" s="127"/>
      <c r="AS120" s="127"/>
      <c r="AT120" s="127"/>
      <c r="AU120" s="127"/>
    </row>
    <row r="121" spans="8:47" s="36" customFormat="1" ht="12.75">
      <c r="H121" s="142"/>
      <c r="I121" s="142"/>
      <c r="J121" s="142"/>
      <c r="K121" s="142"/>
      <c r="L121" s="142"/>
      <c r="M121" s="142"/>
      <c r="N121" s="142"/>
      <c r="O121" s="151"/>
      <c r="P121" s="151"/>
      <c r="Q121" s="151"/>
      <c r="R121" s="151"/>
      <c r="S121" s="151"/>
      <c r="T121" s="151"/>
      <c r="U121" s="151"/>
      <c r="V121" s="151"/>
      <c r="W121" s="151"/>
      <c r="X121" s="151"/>
      <c r="Y121" s="127"/>
      <c r="Z121" s="127"/>
      <c r="AA121" s="127"/>
      <c r="AB121" s="127"/>
      <c r="AC121" s="127"/>
      <c r="AD121" s="127"/>
      <c r="AE121" s="127"/>
      <c r="AF121" s="127"/>
      <c r="AG121" s="127"/>
      <c r="AH121" s="127"/>
      <c r="AI121" s="127"/>
      <c r="AJ121" s="127"/>
      <c r="AK121" s="127"/>
      <c r="AL121" s="127"/>
      <c r="AM121" s="127"/>
      <c r="AN121" s="127"/>
      <c r="AO121" s="127"/>
      <c r="AP121" s="127"/>
      <c r="AQ121" s="127"/>
      <c r="AR121" s="127"/>
      <c r="AS121" s="127"/>
      <c r="AT121" s="127"/>
      <c r="AU121" s="127"/>
    </row>
    <row r="122" spans="8:47" s="36" customFormat="1" ht="12.75">
      <c r="H122" s="142"/>
      <c r="I122" s="142"/>
      <c r="J122" s="142"/>
      <c r="K122" s="142"/>
      <c r="L122" s="142"/>
      <c r="M122" s="142"/>
      <c r="N122" s="142"/>
      <c r="O122" s="151"/>
      <c r="P122" s="151"/>
      <c r="Q122" s="151"/>
      <c r="R122" s="151"/>
      <c r="S122" s="151"/>
      <c r="T122" s="151"/>
      <c r="U122" s="151"/>
      <c r="V122" s="151"/>
      <c r="W122" s="151"/>
      <c r="X122" s="151"/>
      <c r="Y122" s="127"/>
      <c r="Z122" s="127"/>
      <c r="AA122" s="127"/>
      <c r="AB122" s="127"/>
      <c r="AC122" s="127"/>
      <c r="AD122" s="127"/>
      <c r="AE122" s="127"/>
      <c r="AF122" s="127"/>
      <c r="AG122" s="127"/>
      <c r="AH122" s="127"/>
      <c r="AI122" s="127"/>
      <c r="AJ122" s="127"/>
      <c r="AK122" s="127"/>
      <c r="AL122" s="127"/>
      <c r="AM122" s="127"/>
      <c r="AN122" s="127"/>
      <c r="AO122" s="127"/>
      <c r="AP122" s="127"/>
      <c r="AQ122" s="127"/>
      <c r="AR122" s="127"/>
      <c r="AS122" s="127"/>
      <c r="AT122" s="127"/>
      <c r="AU122" s="127"/>
    </row>
    <row r="123" spans="8:47" s="36" customFormat="1" ht="12.75">
      <c r="H123" s="142"/>
      <c r="I123" s="142"/>
      <c r="J123" s="142"/>
      <c r="K123" s="142"/>
      <c r="L123" s="142"/>
      <c r="M123" s="142"/>
      <c r="N123" s="142"/>
      <c r="O123" s="151"/>
      <c r="P123" s="151"/>
      <c r="Q123" s="151"/>
      <c r="R123" s="151"/>
      <c r="S123" s="151"/>
      <c r="T123" s="151"/>
      <c r="U123" s="151"/>
      <c r="V123" s="151"/>
      <c r="W123" s="151"/>
      <c r="X123" s="151"/>
      <c r="Y123" s="127"/>
      <c r="Z123" s="127"/>
      <c r="AA123" s="127"/>
      <c r="AB123" s="127"/>
      <c r="AC123" s="127"/>
      <c r="AD123" s="127"/>
      <c r="AE123" s="127"/>
      <c r="AF123" s="127"/>
      <c r="AG123" s="127"/>
      <c r="AH123" s="127"/>
      <c r="AI123" s="127"/>
      <c r="AJ123" s="127"/>
      <c r="AK123" s="127"/>
      <c r="AL123" s="127"/>
      <c r="AM123" s="127"/>
      <c r="AN123" s="127"/>
      <c r="AO123" s="127"/>
      <c r="AP123" s="127"/>
      <c r="AQ123" s="127"/>
      <c r="AR123" s="127"/>
      <c r="AS123" s="127"/>
      <c r="AT123" s="127"/>
      <c r="AU123" s="127"/>
    </row>
    <row r="124" spans="8:47" s="36" customFormat="1" ht="12.75">
      <c r="H124" s="142"/>
      <c r="I124" s="142"/>
      <c r="J124" s="142"/>
      <c r="K124" s="142"/>
      <c r="L124" s="142"/>
      <c r="M124" s="142"/>
      <c r="N124" s="142"/>
      <c r="O124" s="151"/>
      <c r="P124" s="151"/>
      <c r="Q124" s="151"/>
      <c r="R124" s="151"/>
      <c r="S124" s="151"/>
      <c r="T124" s="151"/>
      <c r="U124" s="151"/>
      <c r="V124" s="151"/>
      <c r="W124" s="151"/>
      <c r="X124" s="151"/>
      <c r="Y124" s="127"/>
      <c r="Z124" s="127"/>
      <c r="AA124" s="127"/>
      <c r="AB124" s="127"/>
      <c r="AC124" s="127"/>
      <c r="AD124" s="127"/>
      <c r="AE124" s="127"/>
      <c r="AF124" s="127"/>
      <c r="AG124" s="127"/>
      <c r="AH124" s="127"/>
      <c r="AI124" s="127"/>
      <c r="AJ124" s="127"/>
      <c r="AK124" s="127"/>
      <c r="AL124" s="127"/>
      <c r="AM124" s="127"/>
      <c r="AN124" s="127"/>
      <c r="AO124" s="127"/>
      <c r="AP124" s="127"/>
      <c r="AQ124" s="127"/>
      <c r="AR124" s="127"/>
      <c r="AS124" s="127"/>
      <c r="AT124" s="127"/>
      <c r="AU124" s="127"/>
    </row>
    <row r="125" spans="8:47" s="36" customFormat="1" ht="12.75">
      <c r="H125" s="142"/>
      <c r="I125" s="142"/>
      <c r="J125" s="142"/>
      <c r="K125" s="142"/>
      <c r="L125" s="142"/>
      <c r="M125" s="142"/>
      <c r="N125" s="142"/>
      <c r="O125" s="151"/>
      <c r="P125" s="151"/>
      <c r="Q125" s="151"/>
      <c r="R125" s="151"/>
      <c r="S125" s="151"/>
      <c r="T125" s="151"/>
      <c r="U125" s="151"/>
      <c r="V125" s="151"/>
      <c r="W125" s="151"/>
      <c r="X125" s="151"/>
      <c r="Y125" s="127"/>
      <c r="Z125" s="127"/>
      <c r="AA125" s="127"/>
      <c r="AB125" s="127"/>
      <c r="AC125" s="127"/>
      <c r="AD125" s="127"/>
      <c r="AE125" s="127"/>
      <c r="AF125" s="127"/>
      <c r="AG125" s="127"/>
      <c r="AH125" s="127"/>
      <c r="AI125" s="127"/>
      <c r="AJ125" s="127"/>
      <c r="AK125" s="127"/>
      <c r="AL125" s="127"/>
      <c r="AM125" s="127"/>
      <c r="AN125" s="127"/>
      <c r="AO125" s="127"/>
      <c r="AP125" s="127"/>
      <c r="AQ125" s="127"/>
      <c r="AR125" s="127"/>
      <c r="AS125" s="127"/>
      <c r="AT125" s="127"/>
      <c r="AU125" s="127"/>
    </row>
    <row r="126" spans="8:47" s="36" customFormat="1" ht="12.75">
      <c r="H126" s="142"/>
      <c r="I126" s="142"/>
      <c r="J126" s="142"/>
      <c r="K126" s="142"/>
      <c r="L126" s="142"/>
      <c r="M126" s="142"/>
      <c r="N126" s="142"/>
      <c r="O126" s="151"/>
      <c r="P126" s="151"/>
      <c r="Q126" s="151"/>
      <c r="R126" s="151"/>
      <c r="S126" s="151"/>
      <c r="T126" s="151"/>
      <c r="U126" s="151"/>
      <c r="V126" s="151"/>
      <c r="W126" s="151"/>
      <c r="X126" s="151"/>
      <c r="Y126" s="127"/>
      <c r="Z126" s="127"/>
      <c r="AA126" s="127"/>
      <c r="AB126" s="127"/>
      <c r="AC126" s="127"/>
      <c r="AD126" s="127"/>
      <c r="AE126" s="127"/>
      <c r="AF126" s="127"/>
      <c r="AG126" s="127"/>
      <c r="AH126" s="127"/>
      <c r="AI126" s="127"/>
      <c r="AJ126" s="127"/>
      <c r="AK126" s="127"/>
      <c r="AL126" s="127"/>
      <c r="AM126" s="127"/>
      <c r="AN126" s="127"/>
      <c r="AO126" s="127"/>
      <c r="AP126" s="127"/>
      <c r="AQ126" s="127"/>
      <c r="AR126" s="127"/>
      <c r="AS126" s="127"/>
      <c r="AT126" s="127"/>
      <c r="AU126" s="127"/>
    </row>
    <row r="127" spans="8:47" s="36" customFormat="1" ht="12.75">
      <c r="H127" s="142"/>
      <c r="I127" s="142"/>
      <c r="J127" s="142"/>
      <c r="K127" s="142"/>
      <c r="L127" s="142"/>
      <c r="M127" s="142"/>
      <c r="N127" s="142"/>
      <c r="O127" s="151"/>
      <c r="P127" s="151"/>
      <c r="Q127" s="151"/>
      <c r="R127" s="151"/>
      <c r="S127" s="151"/>
      <c r="T127" s="151"/>
      <c r="U127" s="151"/>
      <c r="V127" s="151"/>
      <c r="W127" s="151"/>
      <c r="X127" s="151"/>
      <c r="Y127" s="127"/>
      <c r="Z127" s="127"/>
      <c r="AA127" s="127"/>
      <c r="AB127" s="127"/>
      <c r="AC127" s="127"/>
      <c r="AD127" s="127"/>
      <c r="AE127" s="127"/>
      <c r="AF127" s="127"/>
      <c r="AG127" s="127"/>
      <c r="AH127" s="127"/>
      <c r="AI127" s="127"/>
      <c r="AJ127" s="127"/>
      <c r="AK127" s="127"/>
      <c r="AL127" s="127"/>
      <c r="AM127" s="127"/>
      <c r="AN127" s="127"/>
      <c r="AO127" s="127"/>
      <c r="AP127" s="127"/>
      <c r="AQ127" s="127"/>
      <c r="AR127" s="127"/>
      <c r="AS127" s="127"/>
      <c r="AT127" s="127"/>
      <c r="AU127" s="127"/>
    </row>
    <row r="128" spans="8:47" s="36" customFormat="1" ht="12.75">
      <c r="H128" s="142"/>
      <c r="I128" s="142"/>
      <c r="J128" s="142"/>
      <c r="K128" s="142"/>
      <c r="L128" s="142"/>
      <c r="M128" s="142"/>
      <c r="N128" s="142"/>
      <c r="O128" s="151"/>
      <c r="P128" s="151"/>
      <c r="Q128" s="151"/>
      <c r="R128" s="151"/>
      <c r="S128" s="151"/>
      <c r="T128" s="151"/>
      <c r="U128" s="151"/>
      <c r="V128" s="151"/>
      <c r="W128" s="151"/>
      <c r="X128" s="151"/>
      <c r="Y128" s="127"/>
      <c r="Z128" s="127"/>
      <c r="AA128" s="127"/>
      <c r="AB128" s="127"/>
      <c r="AC128" s="127"/>
      <c r="AD128" s="127"/>
      <c r="AE128" s="127"/>
      <c r="AF128" s="127"/>
      <c r="AG128" s="127"/>
      <c r="AH128" s="127"/>
      <c r="AI128" s="127"/>
      <c r="AJ128" s="127"/>
      <c r="AK128" s="127"/>
      <c r="AL128" s="127"/>
      <c r="AM128" s="127"/>
      <c r="AN128" s="127"/>
      <c r="AO128" s="127"/>
      <c r="AP128" s="127"/>
      <c r="AQ128" s="127"/>
      <c r="AR128" s="127"/>
      <c r="AS128" s="127"/>
      <c r="AT128" s="127"/>
      <c r="AU128" s="127"/>
    </row>
    <row r="129" spans="8:47" s="36" customFormat="1" ht="12.75">
      <c r="H129" s="142"/>
      <c r="I129" s="142"/>
      <c r="J129" s="142"/>
      <c r="K129" s="142"/>
      <c r="L129" s="142"/>
      <c r="M129" s="142"/>
      <c r="N129" s="142"/>
      <c r="O129" s="151"/>
      <c r="P129" s="151"/>
      <c r="Q129" s="151"/>
      <c r="R129" s="151"/>
      <c r="S129" s="151"/>
      <c r="T129" s="151"/>
      <c r="U129" s="151"/>
      <c r="V129" s="151"/>
      <c r="W129" s="151"/>
      <c r="X129" s="151"/>
      <c r="Y129" s="127"/>
      <c r="Z129" s="127"/>
      <c r="AA129" s="127"/>
      <c r="AB129" s="127"/>
      <c r="AC129" s="127"/>
      <c r="AD129" s="127"/>
      <c r="AE129" s="127"/>
      <c r="AF129" s="127"/>
      <c r="AG129" s="127"/>
      <c r="AH129" s="127"/>
      <c r="AI129" s="127"/>
      <c r="AJ129" s="127"/>
      <c r="AK129" s="127"/>
      <c r="AL129" s="127"/>
      <c r="AM129" s="127"/>
      <c r="AN129" s="127"/>
      <c r="AO129" s="127"/>
      <c r="AP129" s="127"/>
      <c r="AQ129" s="127"/>
      <c r="AR129" s="127"/>
      <c r="AS129" s="127"/>
      <c r="AT129" s="127"/>
      <c r="AU129" s="127"/>
    </row>
    <row r="130" spans="8:47" s="36" customFormat="1" ht="12.75">
      <c r="H130" s="142"/>
      <c r="I130" s="142"/>
      <c r="J130" s="142"/>
      <c r="K130" s="142"/>
      <c r="L130" s="142"/>
      <c r="M130" s="142"/>
      <c r="N130" s="142"/>
      <c r="O130" s="151"/>
      <c r="P130" s="151"/>
      <c r="Q130" s="151"/>
      <c r="R130" s="151"/>
      <c r="S130" s="151"/>
      <c r="T130" s="151"/>
      <c r="U130" s="151"/>
      <c r="V130" s="151"/>
      <c r="W130" s="151"/>
      <c r="X130" s="151"/>
      <c r="Y130" s="127"/>
      <c r="Z130" s="127"/>
      <c r="AA130" s="127"/>
      <c r="AB130" s="127"/>
      <c r="AC130" s="127"/>
      <c r="AD130" s="127"/>
      <c r="AE130" s="127"/>
      <c r="AF130" s="127"/>
      <c r="AG130" s="127"/>
      <c r="AH130" s="127"/>
      <c r="AI130" s="127"/>
      <c r="AJ130" s="127"/>
      <c r="AK130" s="127"/>
      <c r="AL130" s="127"/>
      <c r="AM130" s="127"/>
      <c r="AN130" s="127"/>
      <c r="AO130" s="127"/>
      <c r="AP130" s="127"/>
      <c r="AQ130" s="127"/>
      <c r="AR130" s="127"/>
      <c r="AS130" s="127"/>
      <c r="AT130" s="127"/>
      <c r="AU130" s="127"/>
    </row>
    <row r="131" spans="8:47" s="36" customFormat="1" ht="12.75">
      <c r="H131" s="142"/>
      <c r="I131" s="142"/>
      <c r="J131" s="142"/>
      <c r="K131" s="142"/>
      <c r="L131" s="142"/>
      <c r="M131" s="142"/>
      <c r="N131" s="142"/>
      <c r="O131" s="151"/>
      <c r="P131" s="151"/>
      <c r="Q131" s="151"/>
      <c r="R131" s="151"/>
      <c r="S131" s="151"/>
      <c r="T131" s="151"/>
      <c r="U131" s="151"/>
      <c r="V131" s="151"/>
      <c r="W131" s="151"/>
      <c r="X131" s="151"/>
      <c r="Y131" s="127"/>
      <c r="Z131" s="127"/>
      <c r="AA131" s="127"/>
      <c r="AB131" s="127"/>
      <c r="AC131" s="127"/>
      <c r="AD131" s="127"/>
      <c r="AE131" s="127"/>
      <c r="AF131" s="127"/>
      <c r="AG131" s="127"/>
      <c r="AH131" s="127"/>
      <c r="AI131" s="127"/>
      <c r="AJ131" s="127"/>
      <c r="AK131" s="127"/>
      <c r="AL131" s="127"/>
      <c r="AM131" s="127"/>
      <c r="AN131" s="127"/>
      <c r="AO131" s="127"/>
      <c r="AP131" s="127"/>
      <c r="AQ131" s="127"/>
      <c r="AR131" s="127"/>
      <c r="AS131" s="127"/>
      <c r="AT131" s="127"/>
      <c r="AU131" s="127"/>
    </row>
    <row r="132" spans="8:47" s="36" customFormat="1" ht="12.75">
      <c r="H132" s="142"/>
      <c r="I132" s="142"/>
      <c r="J132" s="142"/>
      <c r="K132" s="142"/>
      <c r="L132" s="142"/>
      <c r="M132" s="142"/>
      <c r="N132" s="142"/>
      <c r="O132" s="151"/>
      <c r="P132" s="151"/>
      <c r="Q132" s="151"/>
      <c r="R132" s="151"/>
      <c r="S132" s="151"/>
      <c r="T132" s="151"/>
      <c r="U132" s="151"/>
      <c r="V132" s="151"/>
      <c r="W132" s="151"/>
      <c r="X132" s="151"/>
      <c r="Y132" s="127"/>
      <c r="Z132" s="127"/>
      <c r="AA132" s="127"/>
      <c r="AB132" s="127"/>
      <c r="AC132" s="127"/>
      <c r="AD132" s="127"/>
      <c r="AE132" s="127"/>
      <c r="AF132" s="127"/>
      <c r="AG132" s="127"/>
      <c r="AH132" s="127"/>
      <c r="AI132" s="127"/>
      <c r="AJ132" s="127"/>
      <c r="AK132" s="127"/>
      <c r="AL132" s="127"/>
      <c r="AM132" s="127"/>
      <c r="AN132" s="127"/>
      <c r="AO132" s="127"/>
      <c r="AP132" s="127"/>
      <c r="AQ132" s="127"/>
      <c r="AR132" s="127"/>
      <c r="AS132" s="127"/>
      <c r="AT132" s="127"/>
      <c r="AU132" s="127"/>
    </row>
    <row r="133" spans="8:47" s="36" customFormat="1" ht="12.75">
      <c r="H133" s="142"/>
      <c r="I133" s="142"/>
      <c r="J133" s="142"/>
      <c r="K133" s="142"/>
      <c r="L133" s="142"/>
      <c r="M133" s="142"/>
      <c r="N133" s="142"/>
      <c r="O133" s="151"/>
      <c r="P133" s="151"/>
      <c r="Q133" s="151"/>
      <c r="R133" s="151"/>
      <c r="S133" s="151"/>
      <c r="T133" s="151"/>
      <c r="U133" s="151"/>
      <c r="V133" s="151"/>
      <c r="W133" s="151"/>
      <c r="X133" s="151"/>
      <c r="Y133" s="127"/>
      <c r="Z133" s="127"/>
      <c r="AA133" s="127"/>
      <c r="AB133" s="127"/>
      <c r="AC133" s="127"/>
      <c r="AD133" s="127"/>
      <c r="AE133" s="127"/>
      <c r="AF133" s="127"/>
      <c r="AG133" s="127"/>
      <c r="AH133" s="127"/>
      <c r="AI133" s="127"/>
      <c r="AJ133" s="127"/>
      <c r="AK133" s="127"/>
      <c r="AL133" s="127"/>
      <c r="AM133" s="127"/>
      <c r="AN133" s="127"/>
      <c r="AO133" s="127"/>
      <c r="AP133" s="127"/>
      <c r="AQ133" s="127"/>
      <c r="AR133" s="127"/>
      <c r="AS133" s="127"/>
      <c r="AT133" s="127"/>
      <c r="AU133" s="127"/>
    </row>
    <row r="134" spans="8:47" s="36" customFormat="1" ht="12.75">
      <c r="H134" s="142"/>
      <c r="I134" s="142"/>
      <c r="J134" s="142"/>
      <c r="K134" s="142"/>
      <c r="L134" s="142"/>
      <c r="M134" s="142"/>
      <c r="N134" s="142"/>
      <c r="O134" s="151"/>
      <c r="P134" s="151"/>
      <c r="Q134" s="151"/>
      <c r="R134" s="151"/>
      <c r="S134" s="151"/>
      <c r="T134" s="151"/>
      <c r="U134" s="151"/>
      <c r="V134" s="151"/>
      <c r="W134" s="151"/>
      <c r="X134" s="151"/>
      <c r="Y134" s="127"/>
      <c r="Z134" s="127"/>
      <c r="AA134" s="127"/>
      <c r="AB134" s="127"/>
      <c r="AC134" s="127"/>
      <c r="AD134" s="127"/>
      <c r="AE134" s="127"/>
      <c r="AF134" s="127"/>
      <c r="AG134" s="127"/>
      <c r="AH134" s="127"/>
      <c r="AI134" s="127"/>
      <c r="AJ134" s="127"/>
      <c r="AK134" s="127"/>
      <c r="AL134" s="127"/>
      <c r="AM134" s="127"/>
      <c r="AN134" s="127"/>
      <c r="AO134" s="127"/>
      <c r="AP134" s="127"/>
      <c r="AQ134" s="127"/>
      <c r="AR134" s="127"/>
      <c r="AS134" s="127"/>
      <c r="AT134" s="127"/>
      <c r="AU134" s="127"/>
    </row>
    <row r="135" spans="8:47" s="36" customFormat="1" ht="12.75">
      <c r="H135" s="142"/>
      <c r="I135" s="142"/>
      <c r="J135" s="142"/>
      <c r="K135" s="142"/>
      <c r="L135" s="142"/>
      <c r="M135" s="142"/>
      <c r="N135" s="142"/>
      <c r="O135" s="151"/>
      <c r="P135" s="151"/>
      <c r="Q135" s="151"/>
      <c r="R135" s="151"/>
      <c r="S135" s="151"/>
      <c r="T135" s="151"/>
      <c r="U135" s="151"/>
      <c r="V135" s="151"/>
      <c r="W135" s="151"/>
      <c r="X135" s="151"/>
      <c r="Y135" s="127"/>
      <c r="Z135" s="127"/>
      <c r="AA135" s="127"/>
      <c r="AB135" s="127"/>
      <c r="AC135" s="127"/>
      <c r="AD135" s="127"/>
      <c r="AE135" s="127"/>
      <c r="AF135" s="127"/>
      <c r="AG135" s="127"/>
      <c r="AH135" s="127"/>
      <c r="AI135" s="127"/>
      <c r="AJ135" s="127"/>
      <c r="AK135" s="127"/>
      <c r="AL135" s="127"/>
      <c r="AM135" s="127"/>
      <c r="AN135" s="127"/>
      <c r="AO135" s="127"/>
      <c r="AP135" s="127"/>
      <c r="AQ135" s="127"/>
      <c r="AR135" s="127"/>
      <c r="AS135" s="127"/>
      <c r="AT135" s="127"/>
      <c r="AU135" s="127"/>
    </row>
    <row r="136" spans="8:47" s="36" customFormat="1" ht="12.75">
      <c r="H136" s="142"/>
      <c r="I136" s="142"/>
      <c r="J136" s="142"/>
      <c r="K136" s="142"/>
      <c r="L136" s="142"/>
      <c r="M136" s="142"/>
      <c r="N136" s="142"/>
      <c r="O136" s="151"/>
      <c r="P136" s="151"/>
      <c r="Q136" s="151"/>
      <c r="R136" s="151"/>
      <c r="S136" s="151"/>
      <c r="T136" s="151"/>
      <c r="U136" s="151"/>
      <c r="V136" s="151"/>
      <c r="W136" s="151"/>
      <c r="X136" s="151"/>
      <c r="Y136" s="127"/>
      <c r="Z136" s="127"/>
      <c r="AA136" s="127"/>
      <c r="AB136" s="127"/>
      <c r="AC136" s="127"/>
      <c r="AD136" s="127"/>
      <c r="AE136" s="127"/>
      <c r="AF136" s="127"/>
      <c r="AG136" s="127"/>
      <c r="AH136" s="127"/>
      <c r="AI136" s="127"/>
      <c r="AJ136" s="127"/>
      <c r="AK136" s="127"/>
      <c r="AL136" s="127"/>
      <c r="AM136" s="127"/>
      <c r="AN136" s="127"/>
      <c r="AO136" s="127"/>
      <c r="AP136" s="127"/>
      <c r="AQ136" s="127"/>
      <c r="AR136" s="127"/>
      <c r="AS136" s="127"/>
      <c r="AT136" s="127"/>
      <c r="AU136" s="127"/>
    </row>
    <row r="137" spans="8:47" s="36" customFormat="1" ht="12.75">
      <c r="H137" s="142"/>
      <c r="I137" s="142"/>
      <c r="J137" s="142"/>
      <c r="K137" s="142"/>
      <c r="L137" s="142"/>
      <c r="M137" s="142"/>
      <c r="N137" s="142"/>
      <c r="O137" s="151"/>
      <c r="P137" s="151"/>
      <c r="Q137" s="151"/>
      <c r="R137" s="151"/>
      <c r="S137" s="151"/>
      <c r="T137" s="151"/>
      <c r="U137" s="151"/>
      <c r="V137" s="151"/>
      <c r="W137" s="151"/>
      <c r="X137" s="151"/>
      <c r="Y137" s="127"/>
      <c r="Z137" s="127"/>
      <c r="AA137" s="127"/>
      <c r="AB137" s="127"/>
      <c r="AC137" s="127"/>
      <c r="AD137" s="127"/>
      <c r="AE137" s="127"/>
      <c r="AF137" s="127"/>
      <c r="AG137" s="127"/>
      <c r="AH137" s="127"/>
      <c r="AI137" s="127"/>
      <c r="AJ137" s="127"/>
      <c r="AK137" s="127"/>
      <c r="AL137" s="127"/>
      <c r="AM137" s="127"/>
      <c r="AN137" s="127"/>
      <c r="AO137" s="127"/>
      <c r="AP137" s="127"/>
      <c r="AQ137" s="127"/>
      <c r="AR137" s="127"/>
      <c r="AS137" s="127"/>
      <c r="AT137" s="127"/>
      <c r="AU137" s="127"/>
    </row>
    <row r="138" spans="8:47" s="36" customFormat="1" ht="12.75">
      <c r="H138" s="142"/>
      <c r="I138" s="142"/>
      <c r="J138" s="142"/>
      <c r="K138" s="142"/>
      <c r="L138" s="142"/>
      <c r="M138" s="142"/>
      <c r="N138" s="142"/>
      <c r="O138" s="151"/>
      <c r="P138" s="151"/>
      <c r="Q138" s="151"/>
      <c r="R138" s="151"/>
      <c r="S138" s="151"/>
      <c r="T138" s="151"/>
      <c r="U138" s="151"/>
      <c r="V138" s="151"/>
      <c r="W138" s="151"/>
      <c r="X138" s="151"/>
      <c r="Y138" s="127"/>
      <c r="Z138" s="127"/>
      <c r="AA138" s="127"/>
      <c r="AB138" s="127"/>
      <c r="AC138" s="127"/>
      <c r="AD138" s="127"/>
      <c r="AE138" s="127"/>
      <c r="AF138" s="127"/>
      <c r="AG138" s="127"/>
      <c r="AH138" s="127"/>
      <c r="AI138" s="127"/>
      <c r="AJ138" s="127"/>
      <c r="AK138" s="127"/>
      <c r="AL138" s="127"/>
      <c r="AM138" s="127"/>
      <c r="AN138" s="127"/>
      <c r="AO138" s="127"/>
      <c r="AP138" s="127"/>
      <c r="AQ138" s="127"/>
      <c r="AR138" s="127"/>
      <c r="AS138" s="127"/>
      <c r="AT138" s="127"/>
      <c r="AU138" s="127"/>
    </row>
    <row r="139" spans="8:47" s="36" customFormat="1" ht="12.75">
      <c r="H139" s="142"/>
      <c r="I139" s="142"/>
      <c r="J139" s="142"/>
      <c r="K139" s="142"/>
      <c r="L139" s="142"/>
      <c r="M139" s="142"/>
      <c r="N139" s="142"/>
      <c r="O139" s="151"/>
      <c r="P139" s="151"/>
      <c r="Q139" s="151"/>
      <c r="R139" s="151"/>
      <c r="S139" s="151"/>
      <c r="T139" s="151"/>
      <c r="U139" s="151"/>
      <c r="V139" s="151"/>
      <c r="W139" s="151"/>
      <c r="X139" s="151"/>
      <c r="Y139" s="127"/>
      <c r="Z139" s="127"/>
      <c r="AA139" s="127"/>
      <c r="AB139" s="127"/>
      <c r="AC139" s="127"/>
      <c r="AD139" s="127"/>
      <c r="AE139" s="127"/>
      <c r="AF139" s="127"/>
      <c r="AG139" s="127"/>
      <c r="AH139" s="127"/>
      <c r="AI139" s="127"/>
      <c r="AJ139" s="127"/>
      <c r="AK139" s="127"/>
      <c r="AL139" s="127"/>
      <c r="AM139" s="127"/>
      <c r="AN139" s="127"/>
      <c r="AO139" s="127"/>
      <c r="AP139" s="127"/>
      <c r="AQ139" s="127"/>
      <c r="AR139" s="127"/>
      <c r="AS139" s="127"/>
      <c r="AT139" s="127"/>
      <c r="AU139" s="127"/>
    </row>
    <row r="140" spans="8:47" s="36" customFormat="1" ht="12.75">
      <c r="H140" s="142"/>
      <c r="I140" s="142"/>
      <c r="J140" s="142"/>
      <c r="K140" s="142"/>
      <c r="L140" s="142"/>
      <c r="M140" s="142"/>
      <c r="N140" s="142"/>
      <c r="O140" s="151"/>
      <c r="P140" s="151"/>
      <c r="Q140" s="151"/>
      <c r="R140" s="151"/>
      <c r="S140" s="151"/>
      <c r="T140" s="151"/>
      <c r="U140" s="151"/>
      <c r="V140" s="151"/>
      <c r="W140" s="151"/>
      <c r="X140" s="151"/>
      <c r="Y140" s="127"/>
      <c r="Z140" s="127"/>
      <c r="AA140" s="127"/>
      <c r="AB140" s="127"/>
      <c r="AC140" s="127"/>
      <c r="AD140" s="127"/>
      <c r="AE140" s="127"/>
      <c r="AF140" s="127"/>
      <c r="AG140" s="127"/>
      <c r="AH140" s="127"/>
      <c r="AI140" s="127"/>
      <c r="AJ140" s="127"/>
      <c r="AK140" s="127"/>
      <c r="AL140" s="127"/>
      <c r="AM140" s="127"/>
      <c r="AN140" s="127"/>
      <c r="AO140" s="127"/>
      <c r="AP140" s="127"/>
      <c r="AQ140" s="127"/>
      <c r="AR140" s="127"/>
      <c r="AS140" s="127"/>
      <c r="AT140" s="127"/>
      <c r="AU140" s="127"/>
    </row>
    <row r="141" spans="8:47" s="36" customFormat="1" ht="12.75">
      <c r="H141" s="142"/>
      <c r="I141" s="142"/>
      <c r="J141" s="142"/>
      <c r="K141" s="142"/>
      <c r="L141" s="142"/>
      <c r="M141" s="142"/>
      <c r="N141" s="142"/>
      <c r="O141" s="151"/>
      <c r="P141" s="151"/>
      <c r="Q141" s="151"/>
      <c r="R141" s="151"/>
      <c r="S141" s="151"/>
      <c r="T141" s="151"/>
      <c r="U141" s="151"/>
      <c r="V141" s="151"/>
      <c r="W141" s="151"/>
      <c r="X141" s="151"/>
      <c r="Y141" s="127"/>
      <c r="Z141" s="127"/>
      <c r="AA141" s="127"/>
      <c r="AB141" s="127"/>
      <c r="AC141" s="127"/>
      <c r="AD141" s="127"/>
      <c r="AE141" s="127"/>
      <c r="AF141" s="127"/>
      <c r="AG141" s="127"/>
      <c r="AH141" s="127"/>
      <c r="AI141" s="127"/>
      <c r="AJ141" s="127"/>
      <c r="AK141" s="127"/>
      <c r="AL141" s="127"/>
      <c r="AM141" s="127"/>
      <c r="AN141" s="127"/>
      <c r="AO141" s="127"/>
      <c r="AP141" s="127"/>
      <c r="AQ141" s="127"/>
      <c r="AR141" s="127"/>
      <c r="AS141" s="127"/>
      <c r="AT141" s="127"/>
      <c r="AU141" s="127"/>
    </row>
    <row r="142" spans="8:47" s="36" customFormat="1" ht="12.75">
      <c r="H142" s="142"/>
      <c r="I142" s="142"/>
      <c r="J142" s="142"/>
      <c r="K142" s="142"/>
      <c r="L142" s="142"/>
      <c r="M142" s="142"/>
      <c r="N142" s="142"/>
      <c r="O142" s="151"/>
      <c r="P142" s="151"/>
      <c r="Q142" s="151"/>
      <c r="R142" s="151"/>
      <c r="S142" s="151"/>
      <c r="T142" s="151"/>
      <c r="U142" s="151"/>
      <c r="V142" s="151"/>
      <c r="W142" s="151"/>
      <c r="X142" s="151"/>
      <c r="Y142" s="127"/>
      <c r="Z142" s="127"/>
      <c r="AA142" s="127"/>
      <c r="AB142" s="127"/>
      <c r="AC142" s="127"/>
      <c r="AD142" s="127"/>
      <c r="AE142" s="127"/>
      <c r="AF142" s="127"/>
      <c r="AG142" s="127"/>
      <c r="AH142" s="127"/>
      <c r="AI142" s="127"/>
      <c r="AJ142" s="127"/>
      <c r="AK142" s="127"/>
      <c r="AL142" s="127"/>
      <c r="AM142" s="127"/>
      <c r="AN142" s="127"/>
      <c r="AO142" s="127"/>
      <c r="AP142" s="127"/>
      <c r="AQ142" s="127"/>
      <c r="AR142" s="127"/>
      <c r="AS142" s="127"/>
      <c r="AT142" s="127"/>
      <c r="AU142" s="127"/>
    </row>
    <row r="143" spans="8:47" s="36" customFormat="1" ht="12.75">
      <c r="H143" s="142"/>
      <c r="I143" s="142"/>
      <c r="J143" s="142"/>
      <c r="K143" s="142"/>
      <c r="L143" s="142"/>
      <c r="M143" s="142"/>
      <c r="N143" s="142"/>
      <c r="O143" s="151"/>
      <c r="P143" s="151"/>
      <c r="Q143" s="151"/>
      <c r="R143" s="151"/>
      <c r="S143" s="151"/>
      <c r="T143" s="151"/>
      <c r="U143" s="151"/>
      <c r="V143" s="151"/>
      <c r="W143" s="151"/>
      <c r="X143" s="151"/>
      <c r="Y143" s="127"/>
      <c r="Z143" s="127"/>
      <c r="AA143" s="127"/>
      <c r="AB143" s="127"/>
      <c r="AC143" s="127"/>
      <c r="AD143" s="127"/>
      <c r="AE143" s="127"/>
      <c r="AF143" s="127"/>
      <c r="AG143" s="127"/>
      <c r="AH143" s="127"/>
      <c r="AI143" s="127"/>
      <c r="AJ143" s="127"/>
      <c r="AK143" s="127"/>
      <c r="AL143" s="127"/>
      <c r="AM143" s="127"/>
      <c r="AN143" s="127"/>
      <c r="AO143" s="127"/>
      <c r="AP143" s="127"/>
      <c r="AQ143" s="127"/>
      <c r="AR143" s="127"/>
      <c r="AS143" s="127"/>
      <c r="AT143" s="127"/>
      <c r="AU143" s="127"/>
    </row>
    <row r="144" spans="8:47" s="36" customFormat="1" ht="12.75">
      <c r="H144" s="142"/>
      <c r="I144" s="142"/>
      <c r="J144" s="142"/>
      <c r="K144" s="142"/>
      <c r="L144" s="142"/>
      <c r="M144" s="142"/>
      <c r="N144" s="142"/>
      <c r="O144" s="151"/>
      <c r="P144" s="151"/>
      <c r="Q144" s="151"/>
      <c r="R144" s="151"/>
      <c r="S144" s="151"/>
      <c r="T144" s="151"/>
      <c r="U144" s="151"/>
      <c r="V144" s="151"/>
      <c r="W144" s="151"/>
      <c r="X144" s="151"/>
      <c r="Y144" s="127"/>
      <c r="Z144" s="127"/>
      <c r="AA144" s="127"/>
      <c r="AB144" s="127"/>
      <c r="AC144" s="127"/>
      <c r="AD144" s="127"/>
      <c r="AE144" s="127"/>
      <c r="AF144" s="127"/>
      <c r="AG144" s="127"/>
      <c r="AH144" s="127"/>
      <c r="AI144" s="127"/>
      <c r="AJ144" s="127"/>
      <c r="AK144" s="127"/>
      <c r="AL144" s="127"/>
      <c r="AM144" s="127"/>
      <c r="AN144" s="127"/>
      <c r="AO144" s="127"/>
      <c r="AP144" s="127"/>
      <c r="AQ144" s="127"/>
      <c r="AR144" s="127"/>
      <c r="AS144" s="127"/>
      <c r="AT144" s="127"/>
      <c r="AU144" s="127"/>
    </row>
    <row r="145" spans="8:47" s="36" customFormat="1" ht="12.75">
      <c r="H145" s="142"/>
      <c r="I145" s="142"/>
      <c r="J145" s="142"/>
      <c r="K145" s="142"/>
      <c r="L145" s="142"/>
      <c r="M145" s="142"/>
      <c r="N145" s="142"/>
      <c r="O145" s="151"/>
      <c r="P145" s="151"/>
      <c r="Q145" s="151"/>
      <c r="R145" s="151"/>
      <c r="S145" s="151"/>
      <c r="T145" s="151"/>
      <c r="U145" s="151"/>
      <c r="V145" s="151"/>
      <c r="W145" s="151"/>
      <c r="X145" s="151"/>
      <c r="Y145" s="127"/>
      <c r="Z145" s="127"/>
      <c r="AA145" s="127"/>
      <c r="AB145" s="127"/>
      <c r="AC145" s="127"/>
      <c r="AD145" s="127"/>
      <c r="AE145" s="127"/>
      <c r="AF145" s="127"/>
      <c r="AG145" s="127"/>
      <c r="AH145" s="127"/>
      <c r="AI145" s="127"/>
      <c r="AJ145" s="127"/>
      <c r="AK145" s="127"/>
      <c r="AL145" s="127"/>
      <c r="AM145" s="127"/>
      <c r="AN145" s="127"/>
      <c r="AO145" s="127"/>
      <c r="AP145" s="127"/>
      <c r="AQ145" s="127"/>
      <c r="AR145" s="127"/>
      <c r="AS145" s="127"/>
      <c r="AT145" s="127"/>
      <c r="AU145" s="127"/>
    </row>
    <row r="146" spans="8:47" s="36" customFormat="1" ht="12.75">
      <c r="H146" s="142"/>
      <c r="I146" s="142"/>
      <c r="J146" s="142"/>
      <c r="K146" s="142"/>
      <c r="L146" s="142"/>
      <c r="M146" s="142"/>
      <c r="N146" s="142"/>
      <c r="O146" s="151"/>
      <c r="P146" s="151"/>
      <c r="Q146" s="151"/>
      <c r="R146" s="151"/>
      <c r="S146" s="151"/>
      <c r="T146" s="151"/>
      <c r="U146" s="151"/>
      <c r="V146" s="151"/>
      <c r="W146" s="151"/>
      <c r="X146" s="151"/>
      <c r="Y146" s="127"/>
      <c r="Z146" s="127"/>
      <c r="AA146" s="127"/>
      <c r="AB146" s="127"/>
      <c r="AC146" s="127"/>
      <c r="AD146" s="127"/>
      <c r="AE146" s="127"/>
      <c r="AF146" s="127"/>
      <c r="AG146" s="127"/>
      <c r="AH146" s="127"/>
      <c r="AI146" s="127"/>
      <c r="AJ146" s="127"/>
      <c r="AK146" s="127"/>
      <c r="AL146" s="127"/>
      <c r="AM146" s="127"/>
      <c r="AN146" s="127"/>
      <c r="AO146" s="127"/>
      <c r="AP146" s="127"/>
      <c r="AQ146" s="127"/>
      <c r="AR146" s="127"/>
      <c r="AS146" s="127"/>
      <c r="AT146" s="127"/>
      <c r="AU146" s="127"/>
    </row>
    <row r="147" spans="8:47" s="36" customFormat="1" ht="12.75">
      <c r="H147" s="142"/>
      <c r="I147" s="142"/>
      <c r="J147" s="142"/>
      <c r="K147" s="142"/>
      <c r="L147" s="142"/>
      <c r="M147" s="142"/>
      <c r="N147" s="142"/>
      <c r="O147" s="151"/>
      <c r="P147" s="151"/>
      <c r="Q147" s="151"/>
      <c r="R147" s="151"/>
      <c r="S147" s="151"/>
      <c r="T147" s="151"/>
      <c r="U147" s="151"/>
      <c r="V147" s="151"/>
      <c r="W147" s="151"/>
      <c r="X147" s="151"/>
      <c r="Y147" s="127"/>
      <c r="Z147" s="127"/>
      <c r="AA147" s="127"/>
      <c r="AB147" s="127"/>
      <c r="AC147" s="127"/>
      <c r="AD147" s="127"/>
      <c r="AE147" s="127"/>
      <c r="AF147" s="127"/>
      <c r="AG147" s="127"/>
      <c r="AH147" s="127"/>
      <c r="AI147" s="127"/>
      <c r="AJ147" s="127"/>
      <c r="AK147" s="127"/>
      <c r="AL147" s="127"/>
      <c r="AM147" s="127"/>
      <c r="AN147" s="127"/>
      <c r="AO147" s="127"/>
      <c r="AP147" s="127"/>
      <c r="AQ147" s="127"/>
      <c r="AR147" s="127"/>
      <c r="AS147" s="127"/>
      <c r="AT147" s="127"/>
      <c r="AU147" s="127"/>
    </row>
    <row r="148" spans="8:47" s="36" customFormat="1" ht="12.75">
      <c r="H148" s="142"/>
      <c r="I148" s="142"/>
      <c r="J148" s="142"/>
      <c r="K148" s="142"/>
      <c r="L148" s="142"/>
      <c r="M148" s="142"/>
      <c r="N148" s="142"/>
      <c r="O148" s="151"/>
      <c r="P148" s="151"/>
      <c r="Q148" s="151"/>
      <c r="R148" s="151"/>
      <c r="S148" s="151"/>
      <c r="T148" s="151"/>
      <c r="U148" s="151"/>
      <c r="V148" s="151"/>
      <c r="W148" s="151"/>
      <c r="X148" s="151"/>
      <c r="Y148" s="127"/>
      <c r="Z148" s="127"/>
      <c r="AA148" s="127"/>
      <c r="AB148" s="127"/>
      <c r="AC148" s="127"/>
      <c r="AD148" s="127"/>
      <c r="AE148" s="127"/>
      <c r="AF148" s="127"/>
      <c r="AG148" s="127"/>
      <c r="AH148" s="127"/>
      <c r="AI148" s="127"/>
      <c r="AJ148" s="127"/>
      <c r="AK148" s="127"/>
      <c r="AL148" s="127"/>
      <c r="AM148" s="127"/>
      <c r="AN148" s="127"/>
      <c r="AO148" s="127"/>
      <c r="AP148" s="127"/>
      <c r="AQ148" s="127"/>
      <c r="AR148" s="127"/>
      <c r="AS148" s="127"/>
      <c r="AT148" s="127"/>
      <c r="AU148" s="127"/>
    </row>
    <row r="149" spans="8:47" s="36" customFormat="1" ht="12.75">
      <c r="H149" s="142"/>
      <c r="I149" s="142"/>
      <c r="J149" s="142"/>
      <c r="K149" s="142"/>
      <c r="L149" s="142"/>
      <c r="M149" s="142"/>
      <c r="N149" s="142"/>
      <c r="O149" s="151"/>
      <c r="P149" s="151"/>
      <c r="Q149" s="151"/>
      <c r="R149" s="151"/>
      <c r="S149" s="151"/>
      <c r="T149" s="151"/>
      <c r="U149" s="151"/>
      <c r="V149" s="151"/>
      <c r="W149" s="151"/>
      <c r="X149" s="151"/>
      <c r="Y149" s="127"/>
      <c r="Z149" s="127"/>
      <c r="AA149" s="127"/>
      <c r="AB149" s="127"/>
      <c r="AC149" s="127"/>
      <c r="AD149" s="127"/>
      <c r="AE149" s="127"/>
      <c r="AF149" s="127"/>
      <c r="AG149" s="127"/>
      <c r="AH149" s="127"/>
      <c r="AI149" s="127"/>
      <c r="AJ149" s="127"/>
      <c r="AK149" s="127"/>
      <c r="AL149" s="127"/>
      <c r="AM149" s="127"/>
      <c r="AN149" s="127"/>
      <c r="AO149" s="127"/>
      <c r="AP149" s="127"/>
      <c r="AQ149" s="127"/>
      <c r="AR149" s="127"/>
      <c r="AS149" s="127"/>
      <c r="AT149" s="127"/>
      <c r="AU149" s="127"/>
    </row>
    <row r="150" spans="8:47" s="36" customFormat="1" ht="12.75">
      <c r="H150" s="142"/>
      <c r="I150" s="142"/>
      <c r="J150" s="142"/>
      <c r="K150" s="142"/>
      <c r="L150" s="142"/>
      <c r="M150" s="142"/>
      <c r="N150" s="142"/>
      <c r="O150" s="151"/>
      <c r="P150" s="151"/>
      <c r="Q150" s="151"/>
      <c r="R150" s="151"/>
      <c r="S150" s="151"/>
      <c r="T150" s="151"/>
      <c r="U150" s="151"/>
      <c r="V150" s="151"/>
      <c r="W150" s="151"/>
      <c r="X150" s="151"/>
      <c r="Y150" s="127"/>
      <c r="Z150" s="127"/>
      <c r="AA150" s="127"/>
      <c r="AB150" s="127"/>
      <c r="AC150" s="127"/>
      <c r="AD150" s="127"/>
      <c r="AE150" s="127"/>
      <c r="AF150" s="127"/>
      <c r="AG150" s="127"/>
      <c r="AH150" s="127"/>
      <c r="AI150" s="127"/>
      <c r="AJ150" s="127"/>
      <c r="AK150" s="127"/>
      <c r="AL150" s="127"/>
      <c r="AM150" s="127"/>
      <c r="AN150" s="127"/>
      <c r="AO150" s="127"/>
      <c r="AP150" s="127"/>
      <c r="AQ150" s="127"/>
      <c r="AR150" s="127"/>
      <c r="AS150" s="127"/>
      <c r="AT150" s="127"/>
      <c r="AU150" s="127"/>
    </row>
    <row r="151" spans="8:47" s="36" customFormat="1" ht="12.75">
      <c r="H151" s="142"/>
      <c r="I151" s="142"/>
      <c r="J151" s="142"/>
      <c r="K151" s="142"/>
      <c r="L151" s="142"/>
      <c r="M151" s="142"/>
      <c r="N151" s="142"/>
      <c r="O151" s="151"/>
      <c r="P151" s="151"/>
      <c r="Q151" s="151"/>
      <c r="R151" s="151"/>
      <c r="S151" s="151"/>
      <c r="T151" s="151"/>
      <c r="U151" s="151"/>
      <c r="V151" s="151"/>
      <c r="W151" s="151"/>
      <c r="X151" s="151"/>
      <c r="Y151" s="127"/>
      <c r="Z151" s="127"/>
      <c r="AA151" s="127"/>
      <c r="AB151" s="127"/>
      <c r="AC151" s="127"/>
      <c r="AD151" s="127"/>
      <c r="AE151" s="127"/>
      <c r="AF151" s="127"/>
      <c r="AG151" s="127"/>
      <c r="AH151" s="127"/>
      <c r="AI151" s="127"/>
      <c r="AJ151" s="127"/>
      <c r="AK151" s="127"/>
      <c r="AL151" s="127"/>
      <c r="AM151" s="127"/>
      <c r="AN151" s="127"/>
      <c r="AO151" s="127"/>
      <c r="AP151" s="127"/>
      <c r="AQ151" s="127"/>
      <c r="AR151" s="127"/>
      <c r="AS151" s="127"/>
      <c r="AT151" s="127"/>
      <c r="AU151" s="127"/>
    </row>
    <row r="152" spans="8:47" s="36" customFormat="1" ht="12.75">
      <c r="H152" s="142"/>
      <c r="I152" s="142"/>
      <c r="J152" s="142"/>
      <c r="K152" s="142"/>
      <c r="L152" s="142"/>
      <c r="M152" s="142"/>
      <c r="N152" s="142"/>
      <c r="O152" s="151"/>
      <c r="P152" s="151"/>
      <c r="Q152" s="151"/>
      <c r="R152" s="151"/>
      <c r="S152" s="151"/>
      <c r="T152" s="151"/>
      <c r="U152" s="151"/>
      <c r="V152" s="151"/>
      <c r="W152" s="151"/>
      <c r="X152" s="151"/>
      <c r="Y152" s="127"/>
      <c r="Z152" s="127"/>
      <c r="AA152" s="127"/>
      <c r="AB152" s="127"/>
      <c r="AC152" s="127"/>
      <c r="AD152" s="127"/>
      <c r="AE152" s="127"/>
      <c r="AF152" s="127"/>
      <c r="AG152" s="127"/>
      <c r="AH152" s="127"/>
      <c r="AI152" s="127"/>
      <c r="AJ152" s="127"/>
      <c r="AK152" s="127"/>
      <c r="AL152" s="127"/>
      <c r="AM152" s="127"/>
      <c r="AN152" s="127"/>
      <c r="AO152" s="127"/>
      <c r="AP152" s="127"/>
      <c r="AQ152" s="127"/>
      <c r="AR152" s="127"/>
      <c r="AS152" s="127"/>
      <c r="AT152" s="127"/>
      <c r="AU152" s="127"/>
    </row>
    <row r="153" spans="8:47" s="36" customFormat="1" ht="12.75">
      <c r="H153" s="142"/>
      <c r="I153" s="142"/>
      <c r="J153" s="142"/>
      <c r="K153" s="142"/>
      <c r="L153" s="142"/>
      <c r="M153" s="142"/>
      <c r="N153" s="142"/>
      <c r="O153" s="151"/>
      <c r="P153" s="151"/>
      <c r="Q153" s="151"/>
      <c r="R153" s="151"/>
      <c r="S153" s="151"/>
      <c r="T153" s="151"/>
      <c r="U153" s="151"/>
      <c r="V153" s="151"/>
      <c r="W153" s="151"/>
      <c r="X153" s="151"/>
      <c r="Y153" s="127"/>
      <c r="Z153" s="127"/>
      <c r="AA153" s="127"/>
      <c r="AB153" s="127"/>
      <c r="AC153" s="127"/>
      <c r="AD153" s="127"/>
      <c r="AE153" s="127"/>
      <c r="AF153" s="127"/>
      <c r="AG153" s="127"/>
      <c r="AH153" s="127"/>
      <c r="AI153" s="127"/>
      <c r="AJ153" s="127"/>
      <c r="AK153" s="127"/>
      <c r="AL153" s="127"/>
      <c r="AM153" s="127"/>
      <c r="AN153" s="127"/>
      <c r="AO153" s="127"/>
      <c r="AP153" s="127"/>
      <c r="AQ153" s="127"/>
      <c r="AR153" s="127"/>
      <c r="AS153" s="127"/>
      <c r="AT153" s="127"/>
      <c r="AU153" s="127"/>
    </row>
    <row r="154" spans="8:47" s="36" customFormat="1" ht="12.75">
      <c r="H154" s="142"/>
      <c r="I154" s="142"/>
      <c r="J154" s="142"/>
      <c r="K154" s="142"/>
      <c r="L154" s="142"/>
      <c r="M154" s="142"/>
      <c r="N154" s="142"/>
      <c r="O154" s="151"/>
      <c r="P154" s="151"/>
      <c r="Q154" s="151"/>
      <c r="R154" s="151"/>
      <c r="S154" s="151"/>
      <c r="T154" s="151"/>
      <c r="U154" s="151"/>
      <c r="V154" s="151"/>
      <c r="W154" s="151"/>
      <c r="X154" s="151"/>
      <c r="Y154" s="127"/>
      <c r="Z154" s="127"/>
      <c r="AA154" s="127"/>
      <c r="AB154" s="127"/>
      <c r="AC154" s="127"/>
      <c r="AD154" s="127"/>
      <c r="AE154" s="127"/>
      <c r="AF154" s="127"/>
      <c r="AG154" s="127"/>
      <c r="AH154" s="127"/>
      <c r="AI154" s="127"/>
      <c r="AJ154" s="127"/>
      <c r="AK154" s="127"/>
      <c r="AL154" s="127"/>
      <c r="AM154" s="127"/>
      <c r="AN154" s="127"/>
      <c r="AO154" s="127"/>
      <c r="AP154" s="127"/>
      <c r="AQ154" s="127"/>
      <c r="AR154" s="127"/>
      <c r="AS154" s="127"/>
      <c r="AT154" s="127"/>
      <c r="AU154" s="127"/>
    </row>
    <row r="155" spans="8:47" s="36" customFormat="1" ht="12.75">
      <c r="H155" s="142"/>
      <c r="I155" s="142"/>
      <c r="J155" s="142"/>
      <c r="K155" s="142"/>
      <c r="L155" s="142"/>
      <c r="M155" s="142"/>
      <c r="N155" s="142"/>
      <c r="O155" s="151"/>
      <c r="P155" s="151"/>
      <c r="Q155" s="151"/>
      <c r="R155" s="151"/>
      <c r="S155" s="151"/>
      <c r="T155" s="151"/>
      <c r="U155" s="151"/>
      <c r="V155" s="151"/>
      <c r="W155" s="151"/>
      <c r="X155" s="151"/>
      <c r="Y155" s="127"/>
      <c r="Z155" s="127"/>
      <c r="AA155" s="127"/>
      <c r="AB155" s="127"/>
      <c r="AC155" s="127"/>
      <c r="AD155" s="127"/>
      <c r="AE155" s="127"/>
      <c r="AF155" s="127"/>
      <c r="AG155" s="127"/>
      <c r="AH155" s="127"/>
      <c r="AI155" s="127"/>
      <c r="AJ155" s="127"/>
      <c r="AK155" s="127"/>
      <c r="AL155" s="127"/>
      <c r="AM155" s="127"/>
      <c r="AN155" s="127"/>
      <c r="AO155" s="127"/>
      <c r="AP155" s="127"/>
      <c r="AQ155" s="127"/>
      <c r="AR155" s="127"/>
      <c r="AS155" s="127"/>
      <c r="AT155" s="127"/>
      <c r="AU155" s="127"/>
    </row>
    <row r="156" spans="8:47" s="36" customFormat="1" ht="12.75">
      <c r="H156" s="142"/>
      <c r="I156" s="142"/>
      <c r="J156" s="142"/>
      <c r="K156" s="142"/>
      <c r="L156" s="142"/>
      <c r="M156" s="142"/>
      <c r="N156" s="142"/>
      <c r="O156" s="151"/>
      <c r="P156" s="151"/>
      <c r="Q156" s="151"/>
      <c r="R156" s="151"/>
      <c r="S156" s="151"/>
      <c r="T156" s="151"/>
      <c r="U156" s="151"/>
      <c r="V156" s="151"/>
      <c r="W156" s="151"/>
      <c r="X156" s="151"/>
      <c r="Y156" s="127"/>
      <c r="Z156" s="127"/>
      <c r="AA156" s="127"/>
      <c r="AB156" s="127"/>
      <c r="AC156" s="127"/>
      <c r="AD156" s="127"/>
      <c r="AE156" s="127"/>
      <c r="AF156" s="127"/>
      <c r="AG156" s="127"/>
      <c r="AH156" s="127"/>
      <c r="AI156" s="127"/>
      <c r="AJ156" s="127"/>
      <c r="AK156" s="127"/>
      <c r="AL156" s="127"/>
      <c r="AM156" s="127"/>
      <c r="AN156" s="127"/>
      <c r="AO156" s="127"/>
      <c r="AP156" s="127"/>
      <c r="AQ156" s="127"/>
      <c r="AR156" s="127"/>
      <c r="AS156" s="127"/>
      <c r="AT156" s="127"/>
      <c r="AU156" s="127"/>
    </row>
    <row r="157" spans="8:47" s="36" customFormat="1" ht="12.75">
      <c r="H157" s="142"/>
      <c r="I157" s="142"/>
      <c r="J157" s="142"/>
      <c r="K157" s="142"/>
      <c r="L157" s="142"/>
      <c r="M157" s="142"/>
      <c r="N157" s="142"/>
      <c r="O157" s="151"/>
      <c r="P157" s="151"/>
      <c r="Q157" s="151"/>
      <c r="R157" s="151"/>
      <c r="S157" s="151"/>
      <c r="T157" s="151"/>
      <c r="U157" s="151"/>
      <c r="V157" s="151"/>
      <c r="W157" s="151"/>
      <c r="X157" s="151"/>
      <c r="Y157" s="127"/>
      <c r="Z157" s="127"/>
      <c r="AA157" s="127"/>
      <c r="AB157" s="127"/>
      <c r="AC157" s="127"/>
      <c r="AD157" s="127"/>
      <c r="AE157" s="127"/>
      <c r="AF157" s="127"/>
      <c r="AG157" s="127"/>
      <c r="AH157" s="127"/>
      <c r="AI157" s="127"/>
      <c r="AJ157" s="127"/>
      <c r="AK157" s="127"/>
      <c r="AL157" s="127"/>
      <c r="AM157" s="127"/>
      <c r="AN157" s="127"/>
      <c r="AO157" s="127"/>
      <c r="AP157" s="127"/>
      <c r="AQ157" s="127"/>
      <c r="AR157" s="127"/>
      <c r="AS157" s="127"/>
      <c r="AT157" s="127"/>
      <c r="AU157" s="127"/>
    </row>
    <row r="158" spans="8:47" s="36" customFormat="1" ht="12.75">
      <c r="H158" s="142"/>
      <c r="I158" s="142"/>
      <c r="J158" s="142"/>
      <c r="K158" s="142"/>
      <c r="L158" s="142"/>
      <c r="M158" s="142"/>
      <c r="N158" s="142"/>
      <c r="O158" s="151"/>
      <c r="P158" s="151"/>
      <c r="Q158" s="151"/>
      <c r="R158" s="151"/>
      <c r="S158" s="151"/>
      <c r="T158" s="151"/>
      <c r="U158" s="151"/>
      <c r="V158" s="151"/>
      <c r="W158" s="151"/>
      <c r="X158" s="151"/>
      <c r="Y158" s="127"/>
      <c r="Z158" s="127"/>
      <c r="AA158" s="127"/>
      <c r="AB158" s="127"/>
      <c r="AC158" s="127"/>
      <c r="AD158" s="127"/>
      <c r="AE158" s="127"/>
      <c r="AF158" s="127"/>
      <c r="AG158" s="127"/>
      <c r="AH158" s="127"/>
      <c r="AI158" s="127"/>
      <c r="AJ158" s="127"/>
      <c r="AK158" s="127"/>
      <c r="AL158" s="127"/>
      <c r="AM158" s="127"/>
      <c r="AN158" s="127"/>
      <c r="AO158" s="127"/>
      <c r="AP158" s="127"/>
      <c r="AQ158" s="127"/>
      <c r="AR158" s="127"/>
      <c r="AS158" s="127"/>
      <c r="AT158" s="127"/>
      <c r="AU158" s="127"/>
    </row>
    <row r="159" spans="8:47" s="36" customFormat="1" ht="12.75">
      <c r="H159" s="142"/>
      <c r="I159" s="142"/>
      <c r="J159" s="142"/>
      <c r="K159" s="142"/>
      <c r="L159" s="142"/>
      <c r="M159" s="142"/>
      <c r="N159" s="142"/>
      <c r="O159" s="151"/>
      <c r="P159" s="151"/>
      <c r="Q159" s="151"/>
      <c r="R159" s="151"/>
      <c r="S159" s="151"/>
      <c r="T159" s="151"/>
      <c r="U159" s="151"/>
      <c r="V159" s="151"/>
      <c r="W159" s="151"/>
      <c r="X159" s="151"/>
      <c r="Y159" s="127"/>
      <c r="Z159" s="127"/>
      <c r="AA159" s="127"/>
      <c r="AB159" s="127"/>
      <c r="AC159" s="127"/>
      <c r="AD159" s="127"/>
      <c r="AE159" s="127"/>
      <c r="AF159" s="127"/>
      <c r="AG159" s="127"/>
      <c r="AH159" s="127"/>
      <c r="AI159" s="127"/>
      <c r="AJ159" s="127"/>
      <c r="AK159" s="127"/>
      <c r="AL159" s="127"/>
      <c r="AM159" s="127"/>
      <c r="AN159" s="127"/>
      <c r="AO159" s="127"/>
      <c r="AP159" s="127"/>
      <c r="AQ159" s="127"/>
      <c r="AR159" s="127"/>
      <c r="AS159" s="127"/>
      <c r="AT159" s="127"/>
      <c r="AU159" s="127"/>
    </row>
    <row r="160" spans="8:47" s="36" customFormat="1" ht="12.75">
      <c r="H160" s="142"/>
      <c r="I160" s="142"/>
      <c r="J160" s="142"/>
      <c r="K160" s="142"/>
      <c r="L160" s="142"/>
      <c r="M160" s="142"/>
      <c r="N160" s="142"/>
      <c r="O160" s="151"/>
      <c r="P160" s="151"/>
      <c r="Q160" s="151"/>
      <c r="R160" s="151"/>
      <c r="S160" s="151"/>
      <c r="T160" s="151"/>
      <c r="U160" s="151"/>
      <c r="V160" s="151"/>
      <c r="W160" s="151"/>
      <c r="X160" s="151"/>
      <c r="Y160" s="127"/>
      <c r="Z160" s="127"/>
      <c r="AA160" s="127"/>
      <c r="AB160" s="127"/>
      <c r="AC160" s="127"/>
      <c r="AD160" s="127"/>
      <c r="AE160" s="127"/>
      <c r="AF160" s="127"/>
      <c r="AG160" s="127"/>
      <c r="AH160" s="127"/>
      <c r="AI160" s="127"/>
      <c r="AJ160" s="127"/>
      <c r="AK160" s="127"/>
      <c r="AL160" s="127"/>
      <c r="AM160" s="127"/>
      <c r="AN160" s="127"/>
      <c r="AO160" s="127"/>
      <c r="AP160" s="127"/>
      <c r="AQ160" s="127"/>
      <c r="AR160" s="127"/>
      <c r="AS160" s="127"/>
      <c r="AT160" s="127"/>
      <c r="AU160" s="127"/>
    </row>
    <row r="161" spans="8:47" s="36" customFormat="1" ht="12.75">
      <c r="H161" s="142"/>
      <c r="I161" s="142"/>
      <c r="J161" s="142"/>
      <c r="K161" s="142"/>
      <c r="L161" s="142"/>
      <c r="M161" s="142"/>
      <c r="N161" s="142"/>
      <c r="O161" s="151"/>
      <c r="P161" s="151"/>
      <c r="Q161" s="151"/>
      <c r="R161" s="151"/>
      <c r="S161" s="151"/>
      <c r="T161" s="151"/>
      <c r="U161" s="151"/>
      <c r="V161" s="151"/>
      <c r="W161" s="151"/>
      <c r="X161" s="151"/>
      <c r="Y161" s="127"/>
      <c r="Z161" s="127"/>
      <c r="AA161" s="127"/>
      <c r="AB161" s="127"/>
      <c r="AC161" s="127"/>
      <c r="AD161" s="127"/>
      <c r="AE161" s="127"/>
      <c r="AF161" s="127"/>
      <c r="AG161" s="127"/>
      <c r="AH161" s="127"/>
      <c r="AI161" s="127"/>
      <c r="AJ161" s="127"/>
      <c r="AK161" s="127"/>
      <c r="AL161" s="127"/>
      <c r="AM161" s="127"/>
      <c r="AN161" s="127"/>
      <c r="AO161" s="127"/>
      <c r="AP161" s="127"/>
      <c r="AQ161" s="127"/>
      <c r="AR161" s="127"/>
      <c r="AS161" s="127"/>
      <c r="AT161" s="127"/>
      <c r="AU161" s="127"/>
    </row>
    <row r="162" spans="8:47" s="36" customFormat="1" ht="12.75">
      <c r="H162" s="142"/>
      <c r="I162" s="142"/>
      <c r="J162" s="142"/>
      <c r="K162" s="142"/>
      <c r="L162" s="142"/>
      <c r="M162" s="142"/>
      <c r="N162" s="142"/>
      <c r="O162" s="151"/>
      <c r="P162" s="151"/>
      <c r="Q162" s="151"/>
      <c r="R162" s="151"/>
      <c r="S162" s="151"/>
      <c r="T162" s="151"/>
      <c r="U162" s="151"/>
      <c r="V162" s="151"/>
      <c r="W162" s="151"/>
      <c r="X162" s="151"/>
      <c r="Y162" s="127"/>
      <c r="Z162" s="127"/>
      <c r="AA162" s="127"/>
      <c r="AB162" s="127"/>
      <c r="AC162" s="127"/>
      <c r="AD162" s="127"/>
      <c r="AE162" s="127"/>
      <c r="AF162" s="127"/>
      <c r="AG162" s="127"/>
      <c r="AH162" s="127"/>
      <c r="AI162" s="127"/>
      <c r="AJ162" s="127"/>
      <c r="AK162" s="127"/>
      <c r="AL162" s="127"/>
      <c r="AM162" s="127"/>
      <c r="AN162" s="127"/>
      <c r="AO162" s="127"/>
      <c r="AP162" s="127"/>
      <c r="AQ162" s="127"/>
      <c r="AR162" s="127"/>
      <c r="AS162" s="127"/>
      <c r="AT162" s="127"/>
      <c r="AU162" s="127"/>
    </row>
    <row r="163" spans="8:47" s="36" customFormat="1" ht="12.75">
      <c r="H163" s="142"/>
      <c r="I163" s="142"/>
      <c r="J163" s="142"/>
      <c r="K163" s="142"/>
      <c r="L163" s="142"/>
      <c r="M163" s="142"/>
      <c r="N163" s="142"/>
      <c r="O163" s="151"/>
      <c r="P163" s="151"/>
      <c r="Q163" s="151"/>
      <c r="R163" s="151"/>
      <c r="S163" s="151"/>
      <c r="T163" s="151"/>
      <c r="U163" s="151"/>
      <c r="V163" s="151"/>
      <c r="W163" s="151"/>
      <c r="X163" s="151"/>
      <c r="Y163" s="127"/>
      <c r="Z163" s="127"/>
      <c r="AA163" s="127"/>
      <c r="AB163" s="127"/>
      <c r="AC163" s="127"/>
      <c r="AD163" s="127"/>
      <c r="AE163" s="127"/>
      <c r="AF163" s="127"/>
      <c r="AG163" s="127"/>
      <c r="AH163" s="127"/>
      <c r="AI163" s="127"/>
      <c r="AJ163" s="127"/>
      <c r="AK163" s="127"/>
      <c r="AL163" s="127"/>
      <c r="AM163" s="127"/>
      <c r="AN163" s="127"/>
      <c r="AO163" s="127"/>
      <c r="AP163" s="127"/>
      <c r="AQ163" s="127"/>
      <c r="AR163" s="127"/>
      <c r="AS163" s="127"/>
      <c r="AT163" s="127"/>
      <c r="AU163" s="127"/>
    </row>
  </sheetData>
  <sheetProtection password="CB2F" sheet="1" selectLockedCells="1"/>
  <printOptions/>
  <pageMargins left="0.787401575" right="0.787401575" top="0.984251969" bottom="0.984251969" header="0.4921259845" footer="0.4921259845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E29" sqref="E29"/>
    </sheetView>
  </sheetViews>
  <sheetFormatPr defaultColWidth="11.00390625" defaultRowHeight="14.25"/>
  <cols>
    <col min="1" max="1" width="18.375" style="0" customWidth="1"/>
    <col min="6" max="6" width="11.375" style="0" customWidth="1"/>
  </cols>
  <sheetData>
    <row r="1" spans="1:12" s="1" customFormat="1" ht="12.75">
      <c r="A1" s="30" t="s">
        <v>8</v>
      </c>
      <c r="B1" s="31" t="s">
        <v>2</v>
      </c>
      <c r="C1" s="165" t="s">
        <v>22</v>
      </c>
      <c r="D1" s="166"/>
      <c r="E1" s="166"/>
      <c r="F1" s="166"/>
      <c r="G1" s="167"/>
      <c r="H1" s="165" t="s">
        <v>23</v>
      </c>
      <c r="I1" s="166"/>
      <c r="J1" s="166"/>
      <c r="K1" s="166"/>
      <c r="L1" s="167"/>
    </row>
    <row r="2" spans="1:12" s="1" customFormat="1" ht="15.75">
      <c r="A2" s="99" t="s">
        <v>76</v>
      </c>
      <c r="B2" s="20"/>
      <c r="C2" s="21" t="s">
        <v>12</v>
      </c>
      <c r="D2" s="13" t="s">
        <v>35</v>
      </c>
      <c r="E2" s="13" t="s">
        <v>36</v>
      </c>
      <c r="F2" s="13" t="s">
        <v>33</v>
      </c>
      <c r="G2" s="22" t="s">
        <v>29</v>
      </c>
      <c r="H2" s="21" t="s">
        <v>12</v>
      </c>
      <c r="I2" s="13" t="s">
        <v>35</v>
      </c>
      <c r="J2" s="13" t="s">
        <v>36</v>
      </c>
      <c r="K2" s="13" t="s">
        <v>33</v>
      </c>
      <c r="L2" s="22" t="s">
        <v>29</v>
      </c>
    </row>
    <row r="3" spans="1:12" s="1" customFormat="1" ht="12.75">
      <c r="A3" s="100" t="s">
        <v>24</v>
      </c>
      <c r="B3" s="101">
        <v>90</v>
      </c>
      <c r="C3" s="102">
        <v>27</v>
      </c>
      <c r="D3" s="103"/>
      <c r="E3" s="103"/>
      <c r="F3" s="103"/>
      <c r="G3" s="104"/>
      <c r="H3" s="105">
        <f>B3/C3</f>
        <v>3.3333333333333335</v>
      </c>
      <c r="I3" s="106"/>
      <c r="J3" s="106"/>
      <c r="K3" s="106"/>
      <c r="L3" s="107"/>
    </row>
    <row r="4" spans="1:12" s="1" customFormat="1" ht="12.75">
      <c r="A4" s="23" t="s">
        <v>26</v>
      </c>
      <c r="B4" s="72">
        <v>87</v>
      </c>
      <c r="C4" s="24">
        <v>28</v>
      </c>
      <c r="D4" s="25"/>
      <c r="E4" s="25"/>
      <c r="F4" s="25"/>
      <c r="G4" s="26"/>
      <c r="H4" s="108">
        <f>B4/C4</f>
        <v>3.107142857142857</v>
      </c>
      <c r="I4" s="109"/>
      <c r="J4" s="109"/>
      <c r="K4" s="109"/>
      <c r="L4" s="110"/>
    </row>
    <row r="5" spans="1:12" s="1" customFormat="1" ht="12.75">
      <c r="A5" s="23" t="s">
        <v>25</v>
      </c>
      <c r="B5" s="72">
        <v>110</v>
      </c>
      <c r="C5" s="24">
        <v>18</v>
      </c>
      <c r="D5" s="25">
        <v>46</v>
      </c>
      <c r="E5" s="25"/>
      <c r="F5" s="25"/>
      <c r="G5" s="26"/>
      <c r="H5" s="111">
        <f>(H3+H4)/2</f>
        <v>3.2202380952380953</v>
      </c>
      <c r="I5" s="112">
        <f>(B5-(C5*H5))/D5</f>
        <v>1.1312111801242235</v>
      </c>
      <c r="J5" s="109"/>
      <c r="K5" s="109"/>
      <c r="L5" s="110"/>
    </row>
    <row r="6" spans="1:12" s="1" customFormat="1" ht="12.75">
      <c r="A6" s="23" t="s">
        <v>27</v>
      </c>
      <c r="B6" s="72">
        <v>49</v>
      </c>
      <c r="C6" s="24"/>
      <c r="D6" s="25"/>
      <c r="E6" s="25">
        <v>40</v>
      </c>
      <c r="F6" s="25"/>
      <c r="G6" s="26"/>
      <c r="H6" s="108"/>
      <c r="I6" s="8"/>
      <c r="J6" s="112">
        <f>B6/E6</f>
        <v>1.225</v>
      </c>
      <c r="K6" s="109"/>
      <c r="L6" s="110"/>
    </row>
    <row r="7" spans="1:12" s="1" customFormat="1" ht="12.75">
      <c r="A7" s="23" t="s">
        <v>31</v>
      </c>
      <c r="B7" s="72">
        <v>16</v>
      </c>
      <c r="C7" s="24"/>
      <c r="D7" s="25"/>
      <c r="E7" s="25">
        <v>9</v>
      </c>
      <c r="F7" s="25">
        <v>5</v>
      </c>
      <c r="G7" s="26"/>
      <c r="H7" s="108"/>
      <c r="I7" s="109"/>
      <c r="J7" s="109">
        <f>J6</f>
        <v>1.225</v>
      </c>
      <c r="K7" s="112">
        <f>(B7-(E7*J7))/F7</f>
        <v>0.9949999999999999</v>
      </c>
      <c r="L7" s="110"/>
    </row>
    <row r="8" spans="1:12" s="1" customFormat="1" ht="12.75">
      <c r="A8" s="23" t="s">
        <v>30</v>
      </c>
      <c r="B8" s="72">
        <v>60</v>
      </c>
      <c r="C8" s="24"/>
      <c r="D8" s="25"/>
      <c r="E8" s="25">
        <v>30</v>
      </c>
      <c r="F8" s="25">
        <v>10</v>
      </c>
      <c r="G8" s="26"/>
      <c r="H8" s="108"/>
      <c r="I8" s="109"/>
      <c r="J8" s="109">
        <f>J6</f>
        <v>1.225</v>
      </c>
      <c r="K8" s="109">
        <f>(B8-(E8*J8))/F8</f>
        <v>2.325</v>
      </c>
      <c r="L8" s="110"/>
    </row>
    <row r="9" spans="1:12" s="1" customFormat="1" ht="12.75">
      <c r="A9" s="23" t="s">
        <v>32</v>
      </c>
      <c r="B9" s="72">
        <v>76</v>
      </c>
      <c r="C9" s="24">
        <v>21</v>
      </c>
      <c r="D9" s="25"/>
      <c r="E9" s="25"/>
      <c r="F9" s="25"/>
      <c r="G9" s="26">
        <v>24</v>
      </c>
      <c r="H9" s="108">
        <f>H5</f>
        <v>3.2202380952380953</v>
      </c>
      <c r="I9" s="109"/>
      <c r="J9" s="109"/>
      <c r="K9" s="109"/>
      <c r="L9" s="113">
        <f>(B9-(C9*H9))/G9</f>
        <v>0.3489583333333333</v>
      </c>
    </row>
    <row r="10" spans="1:12" s="1" customFormat="1" ht="12.75">
      <c r="A10" s="23" t="s">
        <v>28</v>
      </c>
      <c r="B10" s="72">
        <v>95</v>
      </c>
      <c r="C10" s="24">
        <v>26</v>
      </c>
      <c r="D10" s="25"/>
      <c r="E10" s="25"/>
      <c r="F10" s="25"/>
      <c r="G10" s="26">
        <v>13</v>
      </c>
      <c r="H10" s="114">
        <f>H5</f>
        <v>3.2202380952380953</v>
      </c>
      <c r="I10" s="115"/>
      <c r="J10" s="115"/>
      <c r="K10" s="115"/>
      <c r="L10" s="116">
        <f>(B10-(C10*H10))/G10</f>
        <v>0.8672161172161168</v>
      </c>
    </row>
    <row r="11" spans="1:12" s="1" customFormat="1" ht="12.75">
      <c r="A11" s="117" t="s">
        <v>75</v>
      </c>
      <c r="B11" s="118">
        <v>31.9</v>
      </c>
      <c r="C11" s="119"/>
      <c r="D11" s="120">
        <v>11</v>
      </c>
      <c r="E11" s="120">
        <v>22</v>
      </c>
      <c r="F11" s="120">
        <v>4</v>
      </c>
      <c r="G11" s="121">
        <v>6</v>
      </c>
      <c r="H11" s="122"/>
      <c r="I11" s="123">
        <f>I5</f>
        <v>1.1312111801242235</v>
      </c>
      <c r="J11" s="123">
        <f>J6</f>
        <v>1.225</v>
      </c>
      <c r="K11" s="123">
        <f>K7</f>
        <v>0.9949999999999999</v>
      </c>
      <c r="L11" s="124">
        <f>(B11-(D11*I11)-(E11*J11)-(F11*K11))/G11</f>
        <v>-1.9122204968944103</v>
      </c>
    </row>
    <row r="12" spans="2:12" s="1" customFormat="1" ht="12.75">
      <c r="B12" s="27"/>
      <c r="C12" s="28"/>
      <c r="D12" s="28"/>
      <c r="E12" s="28"/>
      <c r="G12" s="29" t="s">
        <v>41</v>
      </c>
      <c r="H12" s="125">
        <f>H5</f>
        <v>3.2202380952380953</v>
      </c>
      <c r="I12" s="125">
        <f>I5</f>
        <v>1.1312111801242235</v>
      </c>
      <c r="J12" s="125">
        <f>J6</f>
        <v>1.225</v>
      </c>
      <c r="K12" s="125">
        <f>K7</f>
        <v>0.9949999999999999</v>
      </c>
      <c r="L12" s="125">
        <f>L9</f>
        <v>0.3489583333333333</v>
      </c>
    </row>
    <row r="13" spans="1:5" s="1" customFormat="1" ht="12.75">
      <c r="A13" s="2"/>
      <c r="B13" s="17"/>
      <c r="C13" s="18"/>
      <c r="D13" s="18"/>
      <c r="E13" s="18"/>
    </row>
    <row r="14" s="1" customFormat="1" ht="12.75">
      <c r="F14" s="3"/>
    </row>
    <row r="15" s="1" customFormat="1" ht="12.75"/>
    <row r="16" spans="1:8" s="1" customFormat="1" ht="14.25">
      <c r="A16" s="16"/>
      <c r="B16" s="16" t="s">
        <v>12</v>
      </c>
      <c r="C16" s="19" t="s">
        <v>39</v>
      </c>
      <c r="D16" s="19" t="s">
        <v>40</v>
      </c>
      <c r="E16" s="19" t="s">
        <v>33</v>
      </c>
      <c r="F16" s="16" t="s">
        <v>18</v>
      </c>
      <c r="G16" s="162" t="s">
        <v>67</v>
      </c>
      <c r="H16" s="163"/>
    </row>
    <row r="17" spans="1:8" s="1" customFormat="1" ht="12.75">
      <c r="A17" s="14" t="s">
        <v>13</v>
      </c>
      <c r="B17" s="15" t="s">
        <v>37</v>
      </c>
      <c r="C17" s="15" t="s">
        <v>37</v>
      </c>
      <c r="D17" s="15" t="s">
        <v>37</v>
      </c>
      <c r="E17" s="15" t="s">
        <v>37</v>
      </c>
      <c r="F17" s="15" t="s">
        <v>38</v>
      </c>
      <c r="G17" s="15" t="s">
        <v>38</v>
      </c>
      <c r="H17" s="98" t="s">
        <v>5</v>
      </c>
    </row>
    <row r="18" spans="1:8" s="1" customFormat="1" ht="12.75">
      <c r="A18" s="4" t="s">
        <v>14</v>
      </c>
      <c r="B18" s="12">
        <v>0.43</v>
      </c>
      <c r="C18" s="12">
        <v>0.18</v>
      </c>
      <c r="D18" s="12">
        <v>0.51</v>
      </c>
      <c r="E18" s="12">
        <v>0.3</v>
      </c>
      <c r="F18" s="5"/>
      <c r="G18" s="97">
        <f>(B18*H$12)+(E18*K$12)+(C18*I$12)</f>
        <v>1.8868203933747414</v>
      </c>
      <c r="H18" s="161">
        <f>G18*Maispreis!E6*10</f>
        <v>943.4101966873708</v>
      </c>
    </row>
    <row r="19" spans="1:8" s="1" customFormat="1" ht="12.75">
      <c r="A19" s="4" t="s">
        <v>15</v>
      </c>
      <c r="B19" s="12">
        <v>1.81</v>
      </c>
      <c r="C19" s="12">
        <v>0.8</v>
      </c>
      <c r="D19" s="12">
        <v>0.6</v>
      </c>
      <c r="E19" s="12">
        <v>0.7</v>
      </c>
      <c r="F19" s="5"/>
      <c r="G19" s="97">
        <f>(B19*H$12)+(E19*K$12)+(C19*I$12)</f>
        <v>7.43009989648033</v>
      </c>
      <c r="H19" s="164">
        <f>(G20+G19)*Maispreis!D6*10</f>
        <v>846.3909130434783</v>
      </c>
    </row>
    <row r="20" spans="1:8" s="1" customFormat="1" ht="12.75">
      <c r="A20" s="4" t="s">
        <v>34</v>
      </c>
      <c r="B20" s="12">
        <v>0.5</v>
      </c>
      <c r="C20" s="12">
        <v>0.3</v>
      </c>
      <c r="D20" s="12">
        <v>1.4</v>
      </c>
      <c r="E20" s="12">
        <v>0.7</v>
      </c>
      <c r="F20" s="5">
        <f>(E20*K$12)+(C20*I$12)+(D20*J$12*0.5)</f>
        <v>1.893363354037267</v>
      </c>
      <c r="G20" s="97">
        <f>(B20*H$12)+(E20*K$12)+(C20*I$12)</f>
        <v>2.645982401656315</v>
      </c>
      <c r="H20" s="164"/>
    </row>
    <row r="21" spans="1:8" s="1" customFormat="1" ht="12.75">
      <c r="A21" s="6" t="s">
        <v>17</v>
      </c>
      <c r="B21" s="5">
        <v>1.38</v>
      </c>
      <c r="C21" s="5">
        <v>0.8</v>
      </c>
      <c r="D21" s="5">
        <v>0.5</v>
      </c>
      <c r="E21" s="5">
        <v>0.3</v>
      </c>
      <c r="F21" s="5"/>
      <c r="G21" s="97">
        <f>(B21*H$12)+(E21*K$12)+(C21*I$12)</f>
        <v>5.647397515527951</v>
      </c>
      <c r="H21" s="164">
        <f>(G22+G21)*115</f>
        <v>1056.0996428571427</v>
      </c>
    </row>
    <row r="22" spans="1:8" s="1" customFormat="1" ht="12.75">
      <c r="A22" s="6" t="s">
        <v>16</v>
      </c>
      <c r="B22" s="5">
        <v>0.9</v>
      </c>
      <c r="C22" s="5">
        <v>0.3</v>
      </c>
      <c r="D22" s="5">
        <v>1.5</v>
      </c>
      <c r="E22" s="5">
        <v>0.3</v>
      </c>
      <c r="F22" s="5">
        <f>(E22*K$12)+(C22*I$12)+(D22*J$12*0.5)</f>
        <v>1.556613354037267</v>
      </c>
      <c r="G22" s="97">
        <f>(B22*H$12)+(E22*K$12)+(C22*I$12)</f>
        <v>3.5360776397515528</v>
      </c>
      <c r="H22" s="164"/>
    </row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4.25" customHeight="1"/>
    <row r="30" s="1" customFormat="1" ht="12.75"/>
    <row r="31" s="1" customFormat="1" ht="12.75"/>
    <row r="32" spans="1:5" s="1" customFormat="1" ht="12.75">
      <c r="A32" s="7"/>
      <c r="B32" s="8"/>
      <c r="C32" s="9"/>
      <c r="D32" s="9"/>
      <c r="E32" s="9"/>
    </row>
  </sheetData>
  <sheetProtection/>
  <mergeCells count="5">
    <mergeCell ref="G16:H16"/>
    <mergeCell ref="H19:H20"/>
    <mergeCell ref="H21:H22"/>
    <mergeCell ref="C1:G1"/>
    <mergeCell ref="H1:L1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LWK Niedersachsen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HarmsR</dc:creator>
  <cp:keywords/>
  <dc:description/>
  <cp:lastModifiedBy>Renke Harms</cp:lastModifiedBy>
  <cp:lastPrinted>2018-07-25T11:44:04Z</cp:lastPrinted>
  <dcterms:created xsi:type="dcterms:W3CDTF">2011-07-15T08:41:30Z</dcterms:created>
  <dcterms:modified xsi:type="dcterms:W3CDTF">2022-07-05T08:11:30Z</dcterms:modified>
  <cp:category/>
  <cp:version/>
  <cp:contentType/>
  <cp:contentStatus/>
</cp:coreProperties>
</file>